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1-12月" sheetId="1" r:id="rId1"/>
  </sheets>
  <definedNames>
    <definedName name="_xlnm.Print_Area" localSheetId="0">'1-12月'!$A$1:$I$23</definedName>
    <definedName name="_xlnm.Print_Titles" localSheetId="0">'1-12月'!$1:$4</definedName>
  </definedNames>
  <calcPr fullCalcOnLoad="1"/>
</workbook>
</file>

<file path=xl/sharedStrings.xml><?xml version="1.0" encoding="utf-8"?>
<sst xmlns="http://schemas.openxmlformats.org/spreadsheetml/2006/main" count="147" uniqueCount="70">
  <si>
    <t>核定金額</t>
  </si>
  <si>
    <t>主辦單位</t>
  </si>
  <si>
    <t>有無公開招標</t>
  </si>
  <si>
    <t>代表姓名</t>
  </si>
  <si>
    <t>建議項目及內容</t>
  </si>
  <si>
    <t>建議地點</t>
  </si>
  <si>
    <t>建議金額</t>
  </si>
  <si>
    <t>核　　　定　　　情　　　形</t>
  </si>
  <si>
    <t>經費支用科目</t>
  </si>
  <si>
    <t xml:space="preserve">                        對代表所提地方建議事項處理情形表                   單位：元</t>
  </si>
  <si>
    <t>有</t>
  </si>
  <si>
    <t>李主席維順</t>
  </si>
  <si>
    <t>黎代表萬和</t>
  </si>
  <si>
    <t>展茂營造有限公司</t>
  </si>
  <si>
    <t>其他經濟服務支出\其他公共工程</t>
  </si>
  <si>
    <t>建設課</t>
  </si>
  <si>
    <t>排水明溝20公尺</t>
  </si>
  <si>
    <t>排水明溝23公尺</t>
  </si>
  <si>
    <t>既有明溝修復68公尺</t>
  </si>
  <si>
    <t>排水明溝29公尺</t>
  </si>
  <si>
    <t>楊代表志明</t>
  </si>
  <si>
    <t>排水暗溝10公尺</t>
  </si>
  <si>
    <t>溝蓋板更新11公尺</t>
  </si>
  <si>
    <t>鄧副主席清欉</t>
  </si>
  <si>
    <t>混凝土路面146平方公尺</t>
  </si>
  <si>
    <t>溝蓋板更新13公尺</t>
  </si>
  <si>
    <t>曾代表國豪</t>
  </si>
  <si>
    <t>排水溝92公尺</t>
  </si>
  <si>
    <t>陳代表金花</t>
  </si>
  <si>
    <t>混凝土路面232平方公尺</t>
  </si>
  <si>
    <t>郭代表金飛</t>
  </si>
  <si>
    <t>溝蓋板更新10公尺</t>
  </si>
  <si>
    <t>永安村-109第三期A-3工區</t>
  </si>
  <si>
    <t>永安村-109第三期A-4工區</t>
  </si>
  <si>
    <t>永安村-109第三期A-5工區</t>
  </si>
  <si>
    <t>鹿野村-109第三期A-6工區</t>
  </si>
  <si>
    <t>永安村-109第三期A-7工區</t>
  </si>
  <si>
    <t>龍田村-109第三期B-1工區</t>
  </si>
  <si>
    <t>龍田村-109第三期B-3.4工區</t>
  </si>
  <si>
    <t>瑞隆村-109第三期C-1工區</t>
  </si>
  <si>
    <t>永安村-109第三期C-2工區</t>
  </si>
  <si>
    <t>瑞源村-109第三期C-5工區</t>
  </si>
  <si>
    <t>瑞和村-109第三期D-1工區</t>
  </si>
  <si>
    <t>龍田村-109第三期E-2.3工區</t>
  </si>
  <si>
    <t>臺東縣鹿野鄉公所110年度（1~12月）</t>
  </si>
  <si>
    <t>秉昌營造有限公司</t>
  </si>
  <si>
    <t>既有明溝加蓋133公尺</t>
  </si>
  <si>
    <t>瑞源村-110第一期A-2工區</t>
  </si>
  <si>
    <t>階梯、斜坡道各1座</t>
  </si>
  <si>
    <t>瑞豐村-110第一期A-9工區</t>
  </si>
  <si>
    <t>聯豐土木包工業</t>
  </si>
  <si>
    <t>路肩AC路面</t>
  </si>
  <si>
    <t>眾觀土木包工業</t>
  </si>
  <si>
    <r>
      <t>龍田村-110年度鹿野鄉光榮路道路改善工程</t>
    </r>
    <r>
      <rPr>
        <sz val="9"/>
        <rFont val="標楷體"/>
        <family val="4"/>
      </rPr>
      <t>(縣府補助)</t>
    </r>
  </si>
  <si>
    <t>得標廠商</t>
  </si>
  <si>
    <t>鄧副主席清欉</t>
  </si>
  <si>
    <t>黎代表萬和</t>
  </si>
  <si>
    <t>無</t>
  </si>
  <si>
    <t>擋土牆</t>
  </si>
  <si>
    <t>鹿野村-110第一期C-2工區</t>
  </si>
  <si>
    <t>代表會日期/文號</t>
  </si>
  <si>
    <t>109.9.14</t>
  </si>
  <si>
    <t>李主席維順</t>
  </si>
  <si>
    <t>楊代表志明</t>
  </si>
  <si>
    <t>瑞源村(瑞景路二段)-109第三期</t>
  </si>
  <si>
    <t>反射鏡*4</t>
  </si>
  <si>
    <t>反射鏡*1</t>
  </si>
  <si>
    <t>鹿野村(鸞山橋)-110第一期</t>
  </si>
  <si>
    <t>永安村(永安國小旁)-小額發包</t>
  </si>
  <si>
    <t>減速墊4道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</si>
</sst>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0.00_);[Red]\(0.00\)"/>
    <numFmt numFmtId="183" formatCode="_-* #,##0.000_-;\-* #,##0.000_-;_-* &quot;-&quot;??_-;_-@_-"/>
    <numFmt numFmtId="184" formatCode="0.000"/>
    <numFmt numFmtId="185" formatCode="0.0000000"/>
    <numFmt numFmtId="186" formatCode="0.000000"/>
    <numFmt numFmtId="187" formatCode="0.00000"/>
    <numFmt numFmtId="188" formatCode="0.0000"/>
    <numFmt numFmtId="189" formatCode="0.00_ "/>
    <numFmt numFmtId="190" formatCode="#,##0_);[Red]\(#,##0\)"/>
  </numFmts>
  <fonts count="47">
    <font>
      <sz val="12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190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0" fontId="9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6.5"/>
  <cols>
    <col min="1" max="1" width="14.625" style="3" customWidth="1"/>
    <col min="2" max="2" width="23.625" style="3" customWidth="1"/>
    <col min="3" max="3" width="28.625" style="3" customWidth="1"/>
    <col min="4" max="5" width="10.625" style="3" customWidth="1"/>
    <col min="6" max="6" width="24.625" style="3" customWidth="1"/>
    <col min="7" max="7" width="8.625" style="10" customWidth="1"/>
    <col min="8" max="8" width="7.50390625" style="3" customWidth="1"/>
    <col min="9" max="9" width="15.625" style="9" customWidth="1"/>
    <col min="10" max="10" width="13.625" style="13" customWidth="1"/>
    <col min="11" max="11" width="15.625" style="13" customWidth="1"/>
    <col min="12" max="16384" width="8.875" style="3" customWidth="1"/>
  </cols>
  <sheetData>
    <row r="1" spans="1:9" ht="33.75" customHeight="1">
      <c r="A1" s="23" t="s">
        <v>44</v>
      </c>
      <c r="B1" s="24"/>
      <c r="C1" s="24"/>
      <c r="D1" s="24"/>
      <c r="E1" s="24"/>
      <c r="F1" s="24"/>
      <c r="G1" s="24"/>
      <c r="H1" s="24"/>
      <c r="I1" s="24"/>
    </row>
    <row r="2" spans="1:9" ht="38.25" customHeight="1">
      <c r="A2" s="25" t="s">
        <v>9</v>
      </c>
      <c r="B2" s="25"/>
      <c r="C2" s="25"/>
      <c r="D2" s="25"/>
      <c r="E2" s="25"/>
      <c r="F2" s="25"/>
      <c r="G2" s="25"/>
      <c r="H2" s="25"/>
      <c r="I2" s="26"/>
    </row>
    <row r="3" spans="1:9" ht="24" customHeight="1">
      <c r="A3" s="28" t="s">
        <v>3</v>
      </c>
      <c r="B3" s="27" t="s">
        <v>4</v>
      </c>
      <c r="C3" s="28" t="s">
        <v>5</v>
      </c>
      <c r="D3" s="28" t="s">
        <v>6</v>
      </c>
      <c r="E3" s="27" t="s">
        <v>7</v>
      </c>
      <c r="F3" s="27"/>
      <c r="G3" s="27"/>
      <c r="H3" s="27"/>
      <c r="I3" s="27"/>
    </row>
    <row r="4" spans="1:11" ht="36" customHeight="1">
      <c r="A4" s="28"/>
      <c r="B4" s="27"/>
      <c r="C4" s="28"/>
      <c r="D4" s="28"/>
      <c r="E4" s="1" t="s">
        <v>0</v>
      </c>
      <c r="F4" s="1" t="s">
        <v>8</v>
      </c>
      <c r="G4" s="1" t="s">
        <v>1</v>
      </c>
      <c r="H4" s="2" t="s">
        <v>2</v>
      </c>
      <c r="I4" s="2" t="s">
        <v>54</v>
      </c>
      <c r="J4" s="21" t="s">
        <v>60</v>
      </c>
      <c r="K4" s="22"/>
    </row>
    <row r="5" spans="1:11" s="5" customFormat="1" ht="31.5" customHeight="1">
      <c r="A5" s="14" t="s">
        <v>11</v>
      </c>
      <c r="B5" s="15" t="s">
        <v>17</v>
      </c>
      <c r="C5" s="14" t="s">
        <v>32</v>
      </c>
      <c r="D5" s="16">
        <f>20*1987+7*2085+119*344+407*27+9*182+58*44+46*24+2*1967+1*2459+53</f>
        <v>118000</v>
      </c>
      <c r="E5" s="17">
        <f aca="true" t="shared" si="0" ref="E5:E17">D5</f>
        <v>118000</v>
      </c>
      <c r="F5" s="18" t="s">
        <v>14</v>
      </c>
      <c r="G5" s="19" t="s">
        <v>15</v>
      </c>
      <c r="H5" s="19" t="s">
        <v>10</v>
      </c>
      <c r="I5" s="20" t="s">
        <v>13</v>
      </c>
      <c r="J5" s="13" t="s">
        <v>61</v>
      </c>
      <c r="K5" s="13">
        <v>1090000744</v>
      </c>
    </row>
    <row r="6" spans="1:11" s="5" customFormat="1" ht="31.5" customHeight="1">
      <c r="A6" s="2" t="s">
        <v>63</v>
      </c>
      <c r="B6" s="4" t="s">
        <v>16</v>
      </c>
      <c r="C6" s="2" t="s">
        <v>33</v>
      </c>
      <c r="D6" s="11">
        <f>8*2085+27*344+333*27+18*44+2*1967+8*1279+1*7868+2*2459+297</f>
        <v>63000</v>
      </c>
      <c r="E6" s="12">
        <f t="shared" si="0"/>
        <v>63000</v>
      </c>
      <c r="F6" s="6" t="s">
        <v>14</v>
      </c>
      <c r="G6" s="1" t="s">
        <v>15</v>
      </c>
      <c r="H6" s="1" t="s">
        <v>10</v>
      </c>
      <c r="I6" s="8" t="s">
        <v>13</v>
      </c>
      <c r="J6" s="13"/>
      <c r="K6" s="13"/>
    </row>
    <row r="7" spans="1:11" s="5" customFormat="1" ht="31.5" customHeight="1">
      <c r="A7" s="2" t="s">
        <v>20</v>
      </c>
      <c r="B7" s="4" t="s">
        <v>22</v>
      </c>
      <c r="C7" s="2" t="s">
        <v>34</v>
      </c>
      <c r="D7" s="11">
        <f>188*89+2*2085+4*344+141*27+22*44+2*1967+4*1279+4*1377+1*7868+521</f>
        <v>50000</v>
      </c>
      <c r="E7" s="12">
        <f t="shared" si="0"/>
        <v>50000</v>
      </c>
      <c r="F7" s="6" t="s">
        <v>14</v>
      </c>
      <c r="G7" s="1" t="s">
        <v>15</v>
      </c>
      <c r="H7" s="1" t="s">
        <v>10</v>
      </c>
      <c r="I7" s="8" t="s">
        <v>13</v>
      </c>
      <c r="J7" s="13"/>
      <c r="K7" s="13"/>
    </row>
    <row r="8" spans="1:11" s="5" customFormat="1" ht="31.5" customHeight="1">
      <c r="A8" s="2" t="s">
        <v>55</v>
      </c>
      <c r="B8" s="4" t="s">
        <v>24</v>
      </c>
      <c r="C8" s="2" t="s">
        <v>35</v>
      </c>
      <c r="D8" s="11">
        <f>29*1987+33*89+146*20+6*177+29*44+2*1967+8*1377+1*7868+1*11802+562</f>
        <v>101000</v>
      </c>
      <c r="E8" s="12">
        <f t="shared" si="0"/>
        <v>101000</v>
      </c>
      <c r="F8" s="6" t="s">
        <v>14</v>
      </c>
      <c r="G8" s="1" t="s">
        <v>15</v>
      </c>
      <c r="H8" s="1" t="s">
        <v>10</v>
      </c>
      <c r="I8" s="8" t="s">
        <v>13</v>
      </c>
      <c r="J8" s="13"/>
      <c r="K8" s="13"/>
    </row>
    <row r="9" spans="1:11" s="5" customFormat="1" ht="31.5" customHeight="1">
      <c r="A9" s="2" t="s">
        <v>20</v>
      </c>
      <c r="B9" s="4" t="s">
        <v>21</v>
      </c>
      <c r="C9" s="2" t="s">
        <v>36</v>
      </c>
      <c r="D9" s="11">
        <f>213*89+7*2085+31*344+424*27+15*44+2*1967+12*1279+394</f>
        <v>76000</v>
      </c>
      <c r="E9" s="12">
        <f t="shared" si="0"/>
        <v>76000</v>
      </c>
      <c r="F9" s="6" t="s">
        <v>14</v>
      </c>
      <c r="G9" s="1" t="s">
        <v>15</v>
      </c>
      <c r="H9" s="1" t="s">
        <v>10</v>
      </c>
      <c r="I9" s="8" t="s">
        <v>13</v>
      </c>
      <c r="J9" s="13"/>
      <c r="K9" s="13"/>
    </row>
    <row r="10" spans="1:11" s="5" customFormat="1" ht="31.5" customHeight="1">
      <c r="A10" s="14" t="s">
        <v>62</v>
      </c>
      <c r="B10" s="15" t="s">
        <v>18</v>
      </c>
      <c r="C10" s="14" t="s">
        <v>37</v>
      </c>
      <c r="D10" s="16">
        <f>17*2085+92*344+969*27+2*1967+24*1279+114</f>
        <v>128000</v>
      </c>
      <c r="E10" s="17">
        <f t="shared" si="0"/>
        <v>128000</v>
      </c>
      <c r="F10" s="18" t="s">
        <v>14</v>
      </c>
      <c r="G10" s="19" t="s">
        <v>15</v>
      </c>
      <c r="H10" s="19" t="s">
        <v>10</v>
      </c>
      <c r="I10" s="20" t="s">
        <v>13</v>
      </c>
      <c r="J10" s="13"/>
      <c r="K10" s="13"/>
    </row>
    <row r="11" spans="1:11" s="5" customFormat="1" ht="31.5" customHeight="1">
      <c r="A11" s="2" t="s">
        <v>23</v>
      </c>
      <c r="B11" s="4" t="s">
        <v>25</v>
      </c>
      <c r="C11" s="2" t="s">
        <v>38</v>
      </c>
      <c r="D11" s="11">
        <f>315*89+1*2085+6*344+131*27+40*98+4*1967+8*1377+2*7868+739</f>
        <v>75000</v>
      </c>
      <c r="E11" s="12">
        <f t="shared" si="0"/>
        <v>75000</v>
      </c>
      <c r="F11" s="6" t="s">
        <v>14</v>
      </c>
      <c r="G11" s="1" t="s">
        <v>15</v>
      </c>
      <c r="H11" s="1" t="s">
        <v>10</v>
      </c>
      <c r="I11" s="8" t="s">
        <v>13</v>
      </c>
      <c r="J11" s="13"/>
      <c r="K11" s="13"/>
    </row>
    <row r="12" spans="1:11" s="5" customFormat="1" ht="31.5" customHeight="1">
      <c r="A12" s="14" t="s">
        <v>12</v>
      </c>
      <c r="B12" s="15" t="s">
        <v>19</v>
      </c>
      <c r="C12" s="14" t="s">
        <v>39</v>
      </c>
      <c r="D12" s="17">
        <f>8*2085+39*344+446*27+2*1967+8*1279+2*11802+92</f>
        <v>80000</v>
      </c>
      <c r="E12" s="17">
        <f t="shared" si="0"/>
        <v>80000</v>
      </c>
      <c r="F12" s="18" t="s">
        <v>14</v>
      </c>
      <c r="G12" s="19" t="s">
        <v>15</v>
      </c>
      <c r="H12" s="19" t="s">
        <v>10</v>
      </c>
      <c r="I12" s="20" t="s">
        <v>13</v>
      </c>
      <c r="J12" s="13"/>
      <c r="K12" s="13"/>
    </row>
    <row r="13" spans="1:11" s="5" customFormat="1" ht="31.5" customHeight="1">
      <c r="A13" s="14" t="s">
        <v>11</v>
      </c>
      <c r="B13" s="15" t="s">
        <v>16</v>
      </c>
      <c r="C13" s="14" t="s">
        <v>40</v>
      </c>
      <c r="D13" s="17">
        <f>7*2085+40*344+484*27+2*1967+8*1279+2*7868+675</f>
        <v>72000</v>
      </c>
      <c r="E13" s="17">
        <f t="shared" si="0"/>
        <v>72000</v>
      </c>
      <c r="F13" s="18" t="s">
        <v>14</v>
      </c>
      <c r="G13" s="19" t="s">
        <v>15</v>
      </c>
      <c r="H13" s="19" t="s">
        <v>10</v>
      </c>
      <c r="I13" s="20" t="s">
        <v>13</v>
      </c>
      <c r="J13" s="13"/>
      <c r="K13" s="13"/>
    </row>
    <row r="14" spans="1:11" s="5" customFormat="1" ht="31.5" customHeight="1">
      <c r="A14" s="2" t="s">
        <v>26</v>
      </c>
      <c r="B14" s="4" t="s">
        <v>27</v>
      </c>
      <c r="C14" s="2" t="s">
        <v>41</v>
      </c>
      <c r="D14" s="12">
        <f>61*2085+347*344+439*27+104*44+54*24+50*47+12*2262+2*1967+20*1279+1*7868+846</f>
        <v>332000</v>
      </c>
      <c r="E14" s="12">
        <f t="shared" si="0"/>
        <v>332000</v>
      </c>
      <c r="F14" s="6" t="s">
        <v>14</v>
      </c>
      <c r="G14" s="1" t="s">
        <v>15</v>
      </c>
      <c r="H14" s="1" t="s">
        <v>10</v>
      </c>
      <c r="I14" s="8" t="s">
        <v>13</v>
      </c>
      <c r="J14" s="13"/>
      <c r="K14" s="13"/>
    </row>
    <row r="15" spans="1:11" s="5" customFormat="1" ht="31.5" customHeight="1">
      <c r="A15" s="2" t="s">
        <v>28</v>
      </c>
      <c r="B15" s="4" t="s">
        <v>29</v>
      </c>
      <c r="C15" s="2" t="s">
        <v>42</v>
      </c>
      <c r="D15" s="12">
        <f>687479+521</f>
        <v>688000</v>
      </c>
      <c r="E15" s="12">
        <f t="shared" si="0"/>
        <v>688000</v>
      </c>
      <c r="F15" s="6" t="s">
        <v>14</v>
      </c>
      <c r="G15" s="1" t="s">
        <v>15</v>
      </c>
      <c r="H15" s="1" t="s">
        <v>10</v>
      </c>
      <c r="I15" s="8" t="s">
        <v>13</v>
      </c>
      <c r="J15" s="13"/>
      <c r="K15" s="13"/>
    </row>
    <row r="16" spans="1:11" s="5" customFormat="1" ht="31.5" customHeight="1">
      <c r="A16" s="2" t="s">
        <v>30</v>
      </c>
      <c r="B16" s="4" t="s">
        <v>31</v>
      </c>
      <c r="C16" s="2" t="s">
        <v>43</v>
      </c>
      <c r="D16" s="12">
        <f>2*2085+7*344+6*44+76*108+4*1967+8*1279+4*1377+2*7868+606</f>
        <v>55000</v>
      </c>
      <c r="E16" s="12">
        <f t="shared" si="0"/>
        <v>55000</v>
      </c>
      <c r="F16" s="6" t="s">
        <v>14</v>
      </c>
      <c r="G16" s="1" t="s">
        <v>15</v>
      </c>
      <c r="H16" s="1" t="s">
        <v>10</v>
      </c>
      <c r="I16" s="8" t="s">
        <v>13</v>
      </c>
      <c r="J16" s="13"/>
      <c r="K16" s="13"/>
    </row>
    <row r="17" spans="1:11" s="5" customFormat="1" ht="31.5" customHeight="1">
      <c r="A17" s="14" t="s">
        <v>26</v>
      </c>
      <c r="B17" s="15" t="s">
        <v>65</v>
      </c>
      <c r="C17" s="14" t="s">
        <v>64</v>
      </c>
      <c r="D17" s="17">
        <f>13500*4</f>
        <v>54000</v>
      </c>
      <c r="E17" s="17">
        <f t="shared" si="0"/>
        <v>54000</v>
      </c>
      <c r="F17" s="18" t="s">
        <v>14</v>
      </c>
      <c r="G17" s="19" t="s">
        <v>15</v>
      </c>
      <c r="H17" s="19" t="s">
        <v>10</v>
      </c>
      <c r="I17" s="20" t="s">
        <v>13</v>
      </c>
      <c r="J17" s="13"/>
      <c r="K17" s="13"/>
    </row>
    <row r="18" spans="1:11" s="5" customFormat="1" ht="31.5" customHeight="1">
      <c r="A18" s="14" t="s">
        <v>26</v>
      </c>
      <c r="B18" s="15" t="s">
        <v>46</v>
      </c>
      <c r="C18" s="19" t="s">
        <v>47</v>
      </c>
      <c r="D18" s="17">
        <f>(4.35+17.6+10.08)*2002+(82+36.8)*330+(1640.6+361.7)*29+1505*85+133*42+2*1888+16*1228+20*1322+5*7554+460</f>
        <v>382999.76</v>
      </c>
      <c r="E18" s="17">
        <f aca="true" t="shared" si="1" ref="E18:E23">D18</f>
        <v>382999.76</v>
      </c>
      <c r="F18" s="18" t="s">
        <v>14</v>
      </c>
      <c r="G18" s="19" t="s">
        <v>15</v>
      </c>
      <c r="H18" s="19" t="s">
        <v>10</v>
      </c>
      <c r="I18" s="20" t="s">
        <v>45</v>
      </c>
      <c r="J18" s="13"/>
      <c r="K18" s="13"/>
    </row>
    <row r="19" spans="1:9" ht="31.5" customHeight="1">
      <c r="A19" s="14" t="s">
        <v>56</v>
      </c>
      <c r="B19" s="15" t="s">
        <v>48</v>
      </c>
      <c r="C19" s="19" t="s">
        <v>49</v>
      </c>
      <c r="D19" s="17">
        <f>(5.83+0.6+4.3+1.33)*2002+30*425+(176.19+41.92+99.84+85.48)*29+29.97*76+(12.65+3.96+7.43+1.32)*402+7*3975+49.28*19+8*4500+2*1888+16*1228+2*7554+2*2361-81</f>
        <v>169000.35</v>
      </c>
      <c r="E19" s="17">
        <f t="shared" si="1"/>
        <v>169000.35</v>
      </c>
      <c r="F19" s="18" t="s">
        <v>14</v>
      </c>
      <c r="G19" s="19" t="s">
        <v>15</v>
      </c>
      <c r="H19" s="19" t="s">
        <v>10</v>
      </c>
      <c r="I19" s="20" t="s">
        <v>45</v>
      </c>
    </row>
    <row r="20" spans="1:11" s="5" customFormat="1" ht="31.5" customHeight="1">
      <c r="A20" s="14" t="s">
        <v>23</v>
      </c>
      <c r="B20" s="15" t="s">
        <v>58</v>
      </c>
      <c r="C20" s="14" t="s">
        <v>59</v>
      </c>
      <c r="D20" s="16">
        <v>63000</v>
      </c>
      <c r="E20" s="17">
        <f t="shared" si="1"/>
        <v>63000</v>
      </c>
      <c r="F20" s="18" t="s">
        <v>14</v>
      </c>
      <c r="G20" s="19" t="s">
        <v>15</v>
      </c>
      <c r="H20" s="19" t="s">
        <v>10</v>
      </c>
      <c r="I20" s="20" t="s">
        <v>45</v>
      </c>
      <c r="J20" s="13"/>
      <c r="K20" s="13"/>
    </row>
    <row r="21" spans="1:11" s="5" customFormat="1" ht="31.5" customHeight="1">
      <c r="A21" s="14" t="s">
        <v>28</v>
      </c>
      <c r="B21" s="15" t="s">
        <v>66</v>
      </c>
      <c r="C21" s="14" t="s">
        <v>67</v>
      </c>
      <c r="D21" s="17">
        <v>13000</v>
      </c>
      <c r="E21" s="17">
        <f t="shared" si="1"/>
        <v>13000</v>
      </c>
      <c r="F21" s="18" t="s">
        <v>14</v>
      </c>
      <c r="G21" s="19" t="s">
        <v>15</v>
      </c>
      <c r="H21" s="19" t="s">
        <v>10</v>
      </c>
      <c r="I21" s="20" t="s">
        <v>45</v>
      </c>
      <c r="J21" s="13"/>
      <c r="K21" s="13"/>
    </row>
    <row r="22" spans="1:11" s="5" customFormat="1" ht="31.5" customHeight="1">
      <c r="A22" s="14" t="s">
        <v>11</v>
      </c>
      <c r="B22" s="15" t="s">
        <v>51</v>
      </c>
      <c r="C22" s="14" t="s">
        <v>53</v>
      </c>
      <c r="D22" s="17">
        <v>2413500</v>
      </c>
      <c r="E22" s="17">
        <f t="shared" si="1"/>
        <v>2413500</v>
      </c>
      <c r="F22" s="18" t="s">
        <v>14</v>
      </c>
      <c r="G22" s="19" t="s">
        <v>15</v>
      </c>
      <c r="H22" s="19" t="s">
        <v>10</v>
      </c>
      <c r="I22" s="20" t="s">
        <v>52</v>
      </c>
      <c r="J22" s="13"/>
      <c r="K22" s="13"/>
    </row>
    <row r="23" spans="1:9" ht="31.5" customHeight="1">
      <c r="A23" s="14" t="s">
        <v>11</v>
      </c>
      <c r="B23" s="15" t="s">
        <v>69</v>
      </c>
      <c r="C23" s="19" t="s">
        <v>68</v>
      </c>
      <c r="D23" s="17">
        <v>67000</v>
      </c>
      <c r="E23" s="17">
        <f t="shared" si="1"/>
        <v>67000</v>
      </c>
      <c r="F23" s="18" t="s">
        <v>14</v>
      </c>
      <c r="G23" s="19" t="s">
        <v>15</v>
      </c>
      <c r="H23" s="19" t="s">
        <v>57</v>
      </c>
      <c r="I23" s="20" t="s">
        <v>50</v>
      </c>
    </row>
    <row r="27" ht="15.75">
      <c r="E27" s="7"/>
    </row>
  </sheetData>
  <sheetProtection/>
  <mergeCells count="8">
    <mergeCell ref="J4:K4"/>
    <mergeCell ref="A1:I1"/>
    <mergeCell ref="A2:I2"/>
    <mergeCell ref="E3:I3"/>
    <mergeCell ref="B3:B4"/>
    <mergeCell ref="A3:A4"/>
    <mergeCell ref="C3:C4"/>
    <mergeCell ref="D3:D4"/>
  </mergeCells>
  <printOptions horizontalCentered="1"/>
  <pageMargins left="0.15748031496062992" right="0.15748031496062992" top="0.3937007874015748" bottom="0.7874015748031497" header="0.5118110236220472" footer="0.5118110236220472"/>
  <pageSetup horizontalDpi="600" verticalDpi="600" orientation="landscape" paperSize="9" scale="95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User</cp:lastModifiedBy>
  <cp:lastPrinted>2022-04-08T01:30:42Z</cp:lastPrinted>
  <dcterms:created xsi:type="dcterms:W3CDTF">2006-01-09T01:49:10Z</dcterms:created>
  <dcterms:modified xsi:type="dcterms:W3CDTF">2022-04-08T01:32:35Z</dcterms:modified>
  <cp:category/>
  <cp:version/>
  <cp:contentType/>
  <cp:contentStatus/>
</cp:coreProperties>
</file>