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615" firstSheet="8" activeTab="12"/>
  </bookViews>
  <sheets>
    <sheet name="預告統計資料發布時間表" sheetId="1" r:id="rId1"/>
    <sheet name="背景說明" sheetId="2" r:id="rId2"/>
    <sheet name="107 年6月公庫收支 " sheetId="3" r:id="rId3"/>
    <sheet name="107年7月公庫收支 " sheetId="4" r:id="rId4"/>
    <sheet name="107 年8月公庫收支 " sheetId="5" r:id="rId5"/>
    <sheet name="107年9月公庫收支 " sheetId="6" r:id="rId6"/>
    <sheet name="107 年10月公庫收支 " sheetId="7" r:id="rId7"/>
    <sheet name="107 年11月公庫收支" sheetId="8" r:id="rId8"/>
    <sheet name="107 年12月公庫收支" sheetId="9" r:id="rId9"/>
    <sheet name="108年1月公庫收支 " sheetId="10" r:id="rId10"/>
    <sheet name="108年2月公庫收支" sheetId="11" r:id="rId11"/>
    <sheet name="108年3月公庫收支" sheetId="12" r:id="rId12"/>
    <sheet name="108年4月公庫收支" sheetId="13" r:id="rId13"/>
    <sheet name="108 年5月公庫收支" sheetId="14" r:id="rId14"/>
  </sheets>
  <definedNames>
    <definedName name="_102年5月">'預告統計資料發布時間表'!$H$13</definedName>
    <definedName name="_xlnm.Print_Area" localSheetId="1">'背景說明'!$A$1:$A$32</definedName>
    <definedName name="_xlnm.Print_Area" localSheetId="11">'108年3月公庫收支'!$A$1:$J$132</definedName>
    <definedName name="_xlnm.Print_Area" localSheetId="12">'108年4月公庫收支'!$A$1:$J$132</definedName>
    <definedName name="_xlnm.Print_Area" localSheetId="1">'背景說明'!$A$1:$A$32</definedName>
    <definedName name="鄉鎮資料">'背景說明'!#REF!</definedName>
    <definedName name="臺東縣各鄉鎮市公庫收支月報">'背景說明'!#REF!</definedName>
  </definedNames>
  <calcPr fullCalcOnLoad="1"/>
</workbook>
</file>

<file path=xl/sharedStrings.xml><?xml version="1.0" encoding="utf-8"?>
<sst xmlns="http://schemas.openxmlformats.org/spreadsheetml/2006/main" count="5507" uniqueCount="375">
  <si>
    <t>預告統計資料發布時間表</t>
  </si>
  <si>
    <t>聯絡人：莊彩華</t>
  </si>
  <si>
    <t>服務單位：鹿野鄉公所主計室</t>
  </si>
  <si>
    <t>電話：089-552136</t>
  </si>
  <si>
    <t>傳真：089-552134</t>
  </si>
  <si>
    <t>電子信箱：lyee47@lyee.gov.tw</t>
  </si>
  <si>
    <t>資料
種類</t>
  </si>
  <si>
    <t>資料項目</t>
  </si>
  <si>
    <t>發布形式</t>
  </si>
  <si>
    <t>預          定          發          布          時          間</t>
  </si>
  <si>
    <t>備註</t>
  </si>
  <si>
    <t>財政
統計</t>
  </si>
  <si>
    <t>臺東縣鹿野鄉公庫收支月報</t>
  </si>
  <si>
    <t>報表網路-報表</t>
  </si>
  <si>
    <r>
      <t>「臺東縣鹿野鄉公所公庫收支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</si>
  <si>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</si>
  <si>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</si>
  <si>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資料項目：臺東縣鹿野鄉公所公庫收支月報</t>
  </si>
  <si>
    <t>一、發布及編製機關單位</t>
  </si>
  <si>
    <t>＊發布機關、單位：臺東縣鹿野鄉公所主計室</t>
  </si>
  <si>
    <t>＊編製單位： 臺東縣鹿野鄉公所主計室</t>
  </si>
  <si>
    <t>＊聯絡電話：089-552136</t>
  </si>
  <si>
    <t>＊傳真：089-552134</t>
  </si>
  <si>
    <t>＊電子信箱：lyee47@lyee.gov.tw</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</si>
  <si>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</si>
  <si>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</si>
  <si>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</si>
  <si>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</si>
  <si>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</si>
  <si>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</si>
  <si>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</si>
  <si>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</si>
  <si>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</si>
  <si>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</si>
  <si>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</si>
  <si>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</si>
  <si>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</si>
  <si>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</si>
  <si>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</si>
  <si>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＊預告發布日期（含預告方式及週期）：次月十日前以統計報表發布，其中12月之資料於次年25日前發布。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</si>
  <si>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</si>
  <si>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</si>
  <si>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</si>
  <si>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</si>
  <si>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</si>
  <si>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</si>
  <si>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107年6月</t>
  </si>
  <si>
    <t>上次預告日期:106年12月30日</t>
  </si>
  <si>
    <t>本次預告日期: 107年6月30日</t>
  </si>
  <si>
    <t>107年7月</t>
  </si>
  <si>
    <t>107年8月</t>
  </si>
  <si>
    <t>107年9月</t>
  </si>
  <si>
    <t>107年10月</t>
  </si>
  <si>
    <t>107年11月</t>
  </si>
  <si>
    <t>107年12月</t>
  </si>
  <si>
    <t>108年1月</t>
  </si>
  <si>
    <t>108年2月</t>
  </si>
  <si>
    <t>108年3月</t>
  </si>
  <si>
    <t>108年4月</t>
  </si>
  <si>
    <t>108年5月</t>
  </si>
  <si>
    <t>(107年6月)</t>
  </si>
  <si>
    <t>(107年7月)</t>
  </si>
  <si>
    <t>(107年8月)</t>
  </si>
  <si>
    <t>(107年9月)</t>
  </si>
  <si>
    <t>(107年10月)</t>
  </si>
  <si>
    <t>(107年11月)</t>
  </si>
  <si>
    <t>(107年12月)</t>
  </si>
  <si>
    <t>(108年1月)</t>
  </si>
  <si>
    <t>(108年2月)</t>
  </si>
  <si>
    <t>(108年3月)</t>
  </si>
  <si>
    <t>(108年4月)</t>
  </si>
  <si>
    <t>(108年5月)</t>
  </si>
  <si>
    <t>公開類</t>
  </si>
  <si>
    <t>編製機關:台東縣鹿野鄉公所</t>
  </si>
  <si>
    <t>月  報</t>
  </si>
  <si>
    <t>次月十日前編報,十二月份於次年一月二十日前編報送府</t>
  </si>
  <si>
    <t>表    號: 20902-00-02-3</t>
  </si>
  <si>
    <t>各  鄉 (鎮、市) 公  庫  收  支</t>
  </si>
  <si>
    <t>共  6  頁      第  1  頁</t>
  </si>
  <si>
    <t>中華民國107年6月     (107年度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</si>
  <si>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</si>
  <si>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</si>
  <si>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</si>
  <si>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</si>
  <si>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</si>
  <si>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</si>
  <si>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</si>
  <si>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</si>
  <si>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</si>
  <si>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</si>
  <si>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</si>
  <si>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</si>
  <si>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</si>
  <si>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</si>
  <si>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</si>
  <si>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</si>
  <si>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</si>
  <si>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</si>
  <si>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</si>
  <si>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</si>
  <si>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</si>
  <si>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</si>
  <si>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</si>
  <si>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</si>
  <si>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</si>
  <si>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</si>
  <si>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</si>
  <si>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</si>
  <si>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</si>
  <si>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</si>
  <si>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</si>
  <si>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</si>
  <si>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  業  盈  餘         </t>
  </si>
  <si>
    <t xml:space="preserve">     作  業  賸  餘         </t>
  </si>
  <si>
    <t xml:space="preserve">     投  資  收  益         </t>
  </si>
  <si>
    <t>共  6  頁      第  2  頁</t>
  </si>
  <si>
    <t xml:space="preserve">   補助及協助收入           </t>
  </si>
  <si>
    <t xml:space="preserve">     補  助  收  入         </t>
  </si>
  <si>
    <t xml:space="preserve">     協  助  收  入         </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</si>
  <si>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</si>
  <si>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</si>
  <si>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</si>
  <si>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</si>
  <si>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</si>
  <si>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</si>
  <si>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</si>
  <si>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財 產 收 回            </t>
  </si>
  <si>
    <t xml:space="preserve">     廢舊物資售價           </t>
  </si>
  <si>
    <t xml:space="preserve">   賒  借  收  入           </t>
  </si>
  <si>
    <t xml:space="preserve"> 經  資  門  合  計         </t>
  </si>
  <si>
    <t xml:space="preserve"> 以前年度結存轉入數         </t>
  </si>
  <si>
    <t xml:space="preserve"> 暫    收    款             </t>
  </si>
  <si>
    <t xml:space="preserve"> 代    收    款             </t>
  </si>
  <si>
    <t xml:space="preserve"> 收 回 以 前 年 度 歲 出 款 </t>
  </si>
  <si>
    <t xml:space="preserve"> 保    管    款             </t>
  </si>
  <si>
    <t xml:space="preserve">融資性庫款收入              </t>
  </si>
  <si>
    <t xml:space="preserve"> 賒 借 收 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</si>
  <si>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</si>
  <si>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</si>
  <si>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</si>
  <si>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</si>
  <si>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</si>
  <si>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</si>
  <si>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</si>
  <si>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</si>
  <si>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</si>
  <si>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</si>
  <si>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</si>
  <si>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  法  支  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</si>
  <si>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</si>
  <si>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</si>
  <si>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</si>
  <si>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</si>
  <si>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</si>
  <si>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</si>
  <si>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</si>
  <si>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</si>
  <si>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</si>
  <si>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</si>
  <si>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</si>
  <si>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</si>
  <si>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</si>
  <si>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</si>
  <si>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</si>
  <si>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</si>
  <si>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</si>
  <si>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</si>
  <si>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</si>
  <si>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</si>
  <si>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</si>
  <si>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</si>
  <si>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</si>
  <si>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</si>
  <si>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</si>
  <si>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</si>
  <si>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</si>
  <si>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債務付息事務支出       </t>
  </si>
  <si>
    <t xml:space="preserve">   協助支出                 </t>
  </si>
  <si>
    <t xml:space="preserve">   其他支出                 </t>
  </si>
  <si>
    <t>共  6  頁      第  5  頁</t>
  </si>
  <si>
    <t xml:space="preserve"> 資  本  門  (計)           </t>
  </si>
  <si>
    <t xml:space="preserve">     立法支出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</si>
  <si>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</si>
  <si>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</si>
  <si>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</si>
  <si>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</si>
  <si>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</si>
  <si>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</si>
  <si>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</si>
  <si>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</si>
  <si>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</si>
  <si>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共  6  頁      第  6  頁</t>
  </si>
  <si>
    <t xml:space="preserve">     其他支出               </t>
  </si>
  <si>
    <t xml:space="preserve"> 經   資   門   合   計     </t>
  </si>
  <si>
    <t xml:space="preserve"> 預 撥 經 費                </t>
  </si>
  <si>
    <t xml:space="preserve"> 墊付款                     </t>
  </si>
  <si>
    <t xml:space="preserve"> 退還以前年度歲入款         </t>
  </si>
  <si>
    <t xml:space="preserve"> 押金                       </t>
  </si>
  <si>
    <t xml:space="preserve"> 融資性庫款支出             </t>
  </si>
  <si>
    <t xml:space="preserve"> 債務還本支出               </t>
  </si>
  <si>
    <t xml:space="preserve"> 定期存款                   </t>
  </si>
  <si>
    <t xml:space="preserve">本  月  支  出 (總計)       </t>
  </si>
  <si>
    <t xml:space="preserve">本  月  結  存              </t>
  </si>
  <si>
    <t xml:space="preserve">支 出 總 計 + 本 月 結 存   </t>
  </si>
  <si>
    <t xml:space="preserve">加:本月底未兌付支票款       </t>
  </si>
  <si>
    <t xml:space="preserve">本 月 公 庫 實 際 結 存     </t>
  </si>
  <si>
    <t>填  表                    審  核                    業務主管人員                    機關首長</t>
  </si>
  <si>
    <t xml:space="preserve">                                                    主辦統計人員</t>
  </si>
  <si>
    <t>資料來源:根據本鄉(鎮、市)公庫收入及支出資料編製</t>
  </si>
  <si>
    <t>填表說明:1.本表編製三份,一份送縣政府財政單位,一份送主計室,一份自存</t>
  </si>
  <si>
    <t xml:space="preserve">                  2.本表科目別請列細項,並參考相關法規及財政部[公庫收支網際網路報送相關科目]填列</t>
  </si>
  <si>
    <t>中華民國      年      月      日</t>
  </si>
  <si>
    <t>中華民國107年7月     (107年度 )</t>
  </si>
  <si>
    <t>中華民國107年8月     (107年度 )</t>
  </si>
  <si>
    <t>中華民國107年9月     (107年度 )</t>
  </si>
  <si>
    <t>中華民國107年10月     (107年度 )</t>
  </si>
  <si>
    <t>中華民國107年11月     (107年度 )</t>
  </si>
  <si>
    <t>中華民國107年12月     (107年度 )</t>
  </si>
  <si>
    <t>中華民國108年1月     (108年度 )</t>
  </si>
  <si>
    <t>中華民國 108 年 2 月 11 日</t>
  </si>
  <si>
    <t>中華民國108年2月     (108年度 )</t>
  </si>
  <si>
    <t>中華民國 108 年 3 月 5 日</t>
  </si>
  <si>
    <t>科目及代號</t>
  </si>
  <si>
    <t>合    計</t>
  </si>
  <si>
    <t>本   年   度   收   入</t>
  </si>
  <si>
    <t>以   前   年   度   收   入</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</si>
  <si>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</si>
  <si>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</si>
  <si>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</si>
  <si>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</si>
  <si>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</si>
  <si>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</si>
  <si>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</si>
  <si>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</si>
  <si>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</si>
  <si>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</si>
  <si>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</si>
  <si>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</si>
  <si>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</si>
  <si>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</si>
  <si>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</si>
  <si>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</si>
  <si>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</si>
  <si>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</si>
  <si>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</si>
  <si>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</si>
  <si>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</si>
  <si>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</si>
  <si>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</si>
  <si>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</si>
  <si>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</si>
  <si>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</si>
  <si>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</si>
  <si>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</si>
  <si>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</si>
  <si>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</si>
  <si>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</si>
  <si>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</si>
  <si>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</si>
  <si>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</si>
  <si>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</si>
  <si>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</si>
  <si>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</si>
  <si>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</si>
  <si>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</si>
  <si>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</si>
  <si>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</si>
  <si>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</si>
  <si>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</si>
  <si>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05</t>
  </si>
  <si>
    <t>　廢舊物資售價</t>
  </si>
  <si>
    <t>　　廢舊物資售價</t>
  </si>
  <si>
    <t>08</t>
  </si>
  <si>
    <t>補助及協助收入</t>
  </si>
  <si>
    <t>　上級政府補助收入</t>
  </si>
  <si>
    <t>　　一般性補助收入</t>
  </si>
  <si>
    <t>　　計畫型補助收入</t>
  </si>
  <si>
    <t>11</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</si>
  <si>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</si>
  <si>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</si>
  <si>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</si>
  <si>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</si>
  <si>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</si>
  <si>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</si>
  <si>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</si>
  <si>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</si>
  <si>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</si>
  <si>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</si>
  <si>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</si>
  <si>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</si>
  <si>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</si>
  <si>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</si>
  <si>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</si>
  <si>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</si>
  <si>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</si>
  <si>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</si>
  <si>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</si>
  <si>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</si>
  <si>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</si>
  <si>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</si>
  <si>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</si>
  <si>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</si>
  <si>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</si>
  <si>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</si>
  <si>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34</t>
  </si>
  <si>
    <t>　財務支出</t>
  </si>
  <si>
    <t>　　財政及公產業務</t>
  </si>
  <si>
    <t>36</t>
  </si>
  <si>
    <t>　立法支出</t>
  </si>
  <si>
    <t>　　議事業務</t>
  </si>
  <si>
    <t>教育科學文化支出</t>
  </si>
  <si>
    <t>51</t>
  </si>
  <si>
    <t>　教育支出</t>
  </si>
  <si>
    <t>　　教育管理與輔導</t>
  </si>
  <si>
    <t>　　幼兒管理</t>
  </si>
  <si>
    <t>53</t>
  </si>
  <si>
    <t>　文化支出</t>
  </si>
  <si>
    <t>　　館務行政</t>
  </si>
  <si>
    <t>經濟發展支出</t>
  </si>
  <si>
    <t>58</t>
  </si>
  <si>
    <t>　農業支出</t>
  </si>
  <si>
    <t>　　農業管理與業務</t>
  </si>
  <si>
    <t>60</t>
  </si>
  <si>
    <t>　交通支出</t>
  </si>
  <si>
    <t>　　交通管理業務</t>
  </si>
  <si>
    <t>61</t>
  </si>
  <si>
    <t>　其他經濟服務支出</t>
  </si>
  <si>
    <t>　　工商管理</t>
  </si>
  <si>
    <t>　　觀光與公用事業管理</t>
  </si>
  <si>
    <t>　　公園與路燈管理</t>
  </si>
  <si>
    <t>社會福利支出</t>
  </si>
  <si>
    <t>66</t>
  </si>
  <si>
    <t>　社會保險支出</t>
  </si>
  <si>
    <t>　　健保業務</t>
  </si>
  <si>
    <t>67</t>
  </si>
  <si>
    <t>　社會救助支出</t>
  </si>
  <si>
    <t>　　社會救濟</t>
  </si>
  <si>
    <t>68</t>
  </si>
  <si>
    <t>　福利服務支出</t>
  </si>
  <si>
    <t>　　社政業務</t>
  </si>
  <si>
    <t>社區發展及環境保護支出</t>
  </si>
  <si>
    <t>73</t>
  </si>
  <si>
    <t>　環境保護支出</t>
  </si>
  <si>
    <t>　　環保業務</t>
  </si>
  <si>
    <t>退休撫卹支出</t>
  </si>
  <si>
    <t>75</t>
  </si>
  <si>
    <t>　退休撫卹給付支出</t>
  </si>
  <si>
    <t>　　公務人員退休給付</t>
  </si>
  <si>
    <t>補助及其他支出</t>
  </si>
  <si>
    <t>89</t>
  </si>
  <si>
    <t>　其他支出</t>
  </si>
  <si>
    <t>　　公務人員各項補助</t>
  </si>
  <si>
    <t>90</t>
  </si>
  <si>
    <t>　　一般建築及設備</t>
  </si>
  <si>
    <t>　　道路橋樑工程</t>
  </si>
  <si>
    <t>　　其他公共工程</t>
  </si>
  <si>
    <t>墊付款</t>
  </si>
  <si>
    <t>支　出　總　計</t>
  </si>
  <si>
    <t>上　月　結　存</t>
  </si>
  <si>
    <t>本　月　結　存</t>
  </si>
  <si>
    <t>未　兌　付　支　票　款</t>
  </si>
  <si>
    <t>本　月　公　庫　實　際　結　存　數</t>
  </si>
  <si>
    <t>填表　　　　　　　　　　審核　　　　　　　　　　業務主管人員　　　　　　　　　　主辦統計人員　　　　　　　　　　機關首長　　　　　　　　　　
資料來源：根據本鄉(鎮、市)公庫收入及支出資料編製。　　　　　　　　　　　　　　　　　　　　　　　中華民國  108 年  04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</si>
  <si>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鹿野鄉公所</t>
  </si>
  <si>
    <t>公庫收支月報表</t>
  </si>
  <si>
    <t>中華民國108年03月(108年度)</t>
  </si>
  <si>
    <t>臺東縣鹿野鄉公所</t>
  </si>
  <si>
    <t>　　文教活動</t>
  </si>
  <si>
    <t>填表　　　　　　　　　　審核　　　　　　　　　　業務主管人員　　　　　　　　　　主辦統計人員　　　　　　　　　　機關首長　　　　　　　　　　
資料來源：根據本鄉(鎮、市)公庫收入及支出資料編製。　　　　　　　　　　　　　　　　　　　　　　　中華民國  108 年  05  月  03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</si>
  <si>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鹿野鄉公所</t>
  </si>
  <si>
    <t>公庫收支月報表</t>
  </si>
  <si>
    <t>中華民國108年04月(108年度)</t>
  </si>
  <si>
    <t>鹿野鄉公所</t>
  </si>
  <si>
    <t>公庫收支月報表</t>
  </si>
  <si>
    <t>中華民國108年04月(108年度)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</si>
</sst>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0_ "/>
  </numFmts>
  <fonts count="59">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20"/>
      <color indexed="12"/>
      <name val="新細明體"/>
      <family val="1"/>
    </font>
    <font>
      <u val="single"/>
      <sz val="3.1"/>
      <color indexed="36"/>
      <name val="Microsoft YaHei"/>
      <family val="2"/>
    </font>
    <font>
      <sz val="9"/>
      <name val="Microsoft YaHei"/>
      <family val="2"/>
    </font>
    <font>
      <sz val="10"/>
      <name val="細明體"/>
      <family val="3"/>
    </font>
    <font>
      <b/>
      <sz val="14"/>
      <name val="新細明體"/>
      <family val="1"/>
    </font>
    <font>
      <sz val="10"/>
      <name val="新細明體"/>
      <family val="1"/>
    </font>
    <font>
      <sz val="9"/>
      <name val="新細明體"/>
      <family val="1"/>
    </font>
    <font>
      <b/>
      <sz val="10"/>
      <name val="Microsoft YaHei"/>
      <family val="2"/>
    </font>
    <font>
      <b/>
      <sz val="12"/>
      <name val="標楷體"/>
      <family val="4"/>
    </font>
    <font>
      <sz val="12"/>
      <name val="標楷體"/>
      <family val="4"/>
    </font>
    <font>
      <sz val="9"/>
      <name val="標楷體"/>
      <family val="4"/>
    </font>
    <font>
      <sz val="11"/>
      <name val="標楷體"/>
      <family val="4"/>
    </font>
    <font>
      <b/>
      <sz val="9"/>
      <name val="標楷體"/>
      <family val="4"/>
    </font>
    <font>
      <b/>
      <sz val="12"/>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2" fillId="0" borderId="0">
      <alignment vertical="center"/>
      <protection/>
    </xf>
    <xf numFmtId="43" fontId="1" fillId="0" borderId="0" applyFill="0" applyBorder="0" applyAlignment="0" applyProtection="0"/>
    <xf numFmtId="41" fontId="1" fillId="0" borderId="0" applyFill="0" applyBorder="0" applyAlignment="0" applyProtection="0"/>
    <xf numFmtId="0" fontId="13" fillId="0" borderId="0" applyNumberForma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1" fillId="0" borderId="0" applyFill="0" applyBorder="0" applyAlignment="0" applyProtection="0"/>
    <xf numFmtId="0" fontId="47"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119">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33" borderId="10" xfId="33" applyFont="1" applyFill="1" applyBorder="1" applyAlignment="1">
      <alignment horizontal="center" vertical="center" wrapText="1"/>
      <protection/>
    </xf>
    <xf numFmtId="0" fontId="2" fillId="33" borderId="11" xfId="33" applyFill="1" applyBorder="1" applyAlignment="1">
      <alignment horizontal="center" vertical="center" wrapText="1"/>
      <protection/>
    </xf>
    <xf numFmtId="0" fontId="2" fillId="0" borderId="0" xfId="33">
      <alignment vertical="center"/>
      <protection/>
    </xf>
    <xf numFmtId="0" fontId="7" fillId="34" borderId="12" xfId="33" applyFont="1" applyFill="1" applyBorder="1" applyAlignment="1">
      <alignment horizontal="center" vertical="center"/>
      <protection/>
    </xf>
    <xf numFmtId="0" fontId="8" fillId="0" borderId="0" xfId="46" applyNumberFormat="1" applyFont="1" applyFill="1" applyBorder="1" applyAlignment="1" applyProtection="1">
      <alignment vertical="center"/>
      <protection/>
    </xf>
    <xf numFmtId="0" fontId="4" fillId="35" borderId="13" xfId="33" applyFont="1" applyFill="1" applyBorder="1">
      <alignment vertical="center"/>
      <protection/>
    </xf>
    <xf numFmtId="0" fontId="4" fillId="35" borderId="13" xfId="33" applyFont="1" applyFill="1" applyBorder="1" applyAlignment="1">
      <alignment horizontal="justify" vertical="center"/>
      <protection/>
    </xf>
    <xf numFmtId="0" fontId="4" fillId="35" borderId="13" xfId="33" applyFont="1" applyFill="1" applyBorder="1" applyAlignment="1">
      <alignment horizontal="left" vertical="center" indent="2"/>
      <protection/>
    </xf>
    <xf numFmtId="0" fontId="4" fillId="35" borderId="13" xfId="33" applyFont="1" applyFill="1" applyBorder="1" applyAlignment="1">
      <alignment horizontal="left" vertical="center" wrapText="1" indent="2"/>
      <protection/>
    </xf>
    <xf numFmtId="0" fontId="11" fillId="35" borderId="13" xfId="33" applyFont="1" applyFill="1" applyBorder="1" applyAlignment="1">
      <alignment horizontal="left" vertical="center" wrapText="1" indent="2"/>
      <protection/>
    </xf>
    <xf numFmtId="0" fontId="4" fillId="35" borderId="13" xfId="33" applyFont="1" applyFill="1" applyBorder="1" applyAlignment="1">
      <alignment horizontal="left" vertical="center" wrapText="1"/>
      <protection/>
    </xf>
    <xf numFmtId="0" fontId="4" fillId="35" borderId="14" xfId="33" applyFont="1" applyFill="1" applyBorder="1" applyAlignment="1">
      <alignment horizontal="justify" vertical="center"/>
      <protection/>
    </xf>
    <xf numFmtId="0" fontId="12" fillId="0" borderId="0" xfId="46" applyNumberFormat="1" applyFont="1" applyFill="1" applyBorder="1" applyAlignment="1" applyProtection="1">
      <alignment vertical="center"/>
      <protection/>
    </xf>
    <xf numFmtId="176" fontId="6" fillId="33" borderId="10" xfId="33" applyNumberFormat="1" applyFont="1" applyFill="1" applyBorder="1" applyAlignment="1">
      <alignment horizontal="center" vertical="center" wrapText="1"/>
      <protection/>
    </xf>
    <xf numFmtId="20" fontId="6" fillId="33" borderId="10" xfId="33" applyNumberFormat="1" applyFont="1" applyFill="1" applyBorder="1" applyAlignment="1">
      <alignment horizontal="center" vertical="center" wrapText="1"/>
      <protection/>
    </xf>
    <xf numFmtId="0" fontId="8" fillId="0" borderId="10" xfId="46" applyBorder="1" applyAlignment="1">
      <alignment horizontal="center" vertical="center"/>
      <protection/>
    </xf>
    <xf numFmtId="0" fontId="6" fillId="33" borderId="11" xfId="33" applyFont="1" applyFill="1" applyBorder="1" applyAlignment="1">
      <alignment horizontal="center" vertical="center" wrapText="1"/>
      <protection/>
    </xf>
    <xf numFmtId="0" fontId="2" fillId="33" borderId="0" xfId="33" applyFill="1" applyBorder="1" applyAlignment="1">
      <alignment vertical="center" wrapText="1"/>
      <protection/>
    </xf>
    <xf numFmtId="0" fontId="2" fillId="33" borderId="10" xfId="33" applyFill="1" applyBorder="1" applyAlignment="1">
      <alignment horizontal="center" vertical="center" wrapText="1"/>
      <protection/>
    </xf>
    <xf numFmtId="0" fontId="0" fillId="0" borderId="15" xfId="0"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17" fillId="0" borderId="16"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0" fillId="0" borderId="16" xfId="0" applyBorder="1" applyAlignment="1">
      <alignment horizontal="center" vertical="center"/>
    </xf>
    <xf numFmtId="4" fontId="0" fillId="0" borderId="15" xfId="0" applyNumberFormat="1" applyBorder="1" applyAlignment="1">
      <alignment vertical="center"/>
    </xf>
    <xf numFmtId="4" fontId="0" fillId="0" borderId="17" xfId="0" applyNumberFormat="1"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vertical="center"/>
    </xf>
    <xf numFmtId="4" fontId="0" fillId="0" borderId="19" xfId="0" applyNumberFormat="1" applyBorder="1" applyAlignment="1">
      <alignment vertical="center"/>
    </xf>
    <xf numFmtId="4" fontId="0" fillId="0" borderId="20" xfId="0" applyNumberFormat="1" applyBorder="1" applyAlignment="1">
      <alignment vertical="center"/>
    </xf>
    <xf numFmtId="0" fontId="15" fillId="0" borderId="0" xfId="0" applyFont="1" applyAlignment="1">
      <alignment vertical="center"/>
    </xf>
    <xf numFmtId="0" fontId="17" fillId="0" borderId="0" xfId="0" applyFont="1" applyAlignment="1">
      <alignment vertical="center"/>
    </xf>
    <xf numFmtId="0" fontId="17" fillId="0" borderId="16" xfId="0" applyFont="1" applyBorder="1" applyAlignment="1">
      <alignment vertical="center"/>
    </xf>
    <xf numFmtId="0" fontId="17" fillId="0" borderId="15" xfId="0" applyFont="1" applyBorder="1" applyAlignment="1">
      <alignment vertical="center"/>
    </xf>
    <xf numFmtId="0" fontId="17" fillId="0" borderId="17" xfId="0" applyFont="1" applyBorder="1" applyAlignment="1">
      <alignment vertical="center"/>
    </xf>
    <xf numFmtId="177" fontId="0" fillId="0" borderId="15" xfId="0" applyNumberFormat="1" applyBorder="1" applyAlignment="1">
      <alignment vertical="center"/>
    </xf>
    <xf numFmtId="177" fontId="0" fillId="0" borderId="17" xfId="0" applyNumberFormat="1" applyBorder="1" applyAlignment="1">
      <alignment vertical="center"/>
    </xf>
    <xf numFmtId="177" fontId="0" fillId="0" borderId="19" xfId="0" applyNumberFormat="1" applyBorder="1" applyAlignment="1">
      <alignment vertical="center"/>
    </xf>
    <xf numFmtId="177" fontId="0" fillId="0" borderId="20" xfId="0" applyNumberFormat="1" applyBorder="1" applyAlignment="1">
      <alignment vertical="center"/>
    </xf>
    <xf numFmtId="0" fontId="0" fillId="0" borderId="0" xfId="0" applyAlignment="1">
      <alignment horizontal="center" vertical="center"/>
    </xf>
    <xf numFmtId="0" fontId="19" fillId="0" borderId="0" xfId="0" applyFont="1" applyAlignment="1">
      <alignment horizontal="center" vertical="center"/>
    </xf>
    <xf numFmtId="0" fontId="20" fillId="0" borderId="21" xfId="0" applyFont="1" applyBorder="1" applyAlignment="1">
      <alignment horizontal="center" vertical="center"/>
    </xf>
    <xf numFmtId="3" fontId="20" fillId="0" borderId="21" xfId="0" applyNumberFormat="1" applyFont="1" applyBorder="1" applyAlignment="1">
      <alignment horizontal="center" vertical="center" wrapText="1"/>
    </xf>
    <xf numFmtId="3" fontId="21" fillId="0" borderId="21" xfId="0" applyNumberFormat="1" applyFont="1" applyBorder="1" applyAlignment="1">
      <alignment horizontal="left" vertical="center" wrapText="1"/>
    </xf>
    <xf numFmtId="3" fontId="21" fillId="0" borderId="21" xfId="0" applyNumberFormat="1" applyFont="1" applyBorder="1" applyAlignment="1">
      <alignment horizontal="right" vertical="center" wrapText="1"/>
    </xf>
    <xf numFmtId="0" fontId="21" fillId="0" borderId="21" xfId="0" applyFont="1" applyBorder="1" applyAlignment="1">
      <alignment horizontal="center" vertical="center"/>
    </xf>
    <xf numFmtId="0" fontId="2" fillId="0" borderId="0" xfId="33" applyFont="1">
      <alignment vertical="center"/>
      <protection/>
    </xf>
    <xf numFmtId="0" fontId="21" fillId="0" borderId="22" xfId="0" applyFont="1" applyBorder="1" applyAlignment="1">
      <alignment vertical="center" wrapText="1"/>
    </xf>
    <xf numFmtId="0" fontId="21" fillId="0" borderId="22" xfId="0" applyFont="1" applyBorder="1" applyAlignment="1">
      <alignment vertical="center"/>
    </xf>
    <xf numFmtId="3" fontId="21" fillId="0" borderId="22" xfId="0" applyNumberFormat="1" applyFont="1" applyBorder="1" applyAlignment="1">
      <alignment horizontal="right" vertical="center"/>
    </xf>
    <xf numFmtId="3" fontId="21" fillId="0" borderId="22" xfId="0" applyNumberFormat="1" applyFont="1" applyBorder="1" applyAlignment="1">
      <alignment horizontal="right" vertical="center" wrapText="1"/>
    </xf>
    <xf numFmtId="3" fontId="21" fillId="0" borderId="22" xfId="0" applyNumberFormat="1" applyFont="1" applyBorder="1" applyAlignment="1">
      <alignment horizontal="left" vertical="center" wrapText="1"/>
    </xf>
    <xf numFmtId="0" fontId="20" fillId="0" borderId="21" xfId="0" applyFont="1" applyBorder="1" applyAlignment="1">
      <alignment horizontal="center" vertical="center" wrapText="1"/>
    </xf>
    <xf numFmtId="0" fontId="21" fillId="0" borderId="21" xfId="0" applyFont="1" applyBorder="1" applyAlignment="1">
      <alignment vertical="center" wrapText="1"/>
    </xf>
    <xf numFmtId="3" fontId="21" fillId="0" borderId="21" xfId="0" applyNumberFormat="1" applyFont="1" applyBorder="1" applyAlignment="1">
      <alignment horizontal="right" vertical="center"/>
    </xf>
    <xf numFmtId="0" fontId="21" fillId="0" borderId="21" xfId="0" applyFont="1" applyBorder="1" applyAlignment="1">
      <alignment vertical="center"/>
    </xf>
    <xf numFmtId="0" fontId="22" fillId="0" borderId="23" xfId="0" applyFont="1" applyBorder="1" applyAlignment="1">
      <alignment horizontal="center" vertical="center"/>
    </xf>
    <xf numFmtId="0" fontId="22" fillId="0" borderId="23" xfId="0" applyFont="1" applyBorder="1" applyAlignment="1">
      <alignment vertical="center" wrapText="1"/>
    </xf>
    <xf numFmtId="3" fontId="22" fillId="0" borderId="21" xfId="0" applyNumberFormat="1" applyFont="1" applyBorder="1" applyAlignment="1">
      <alignment horizontal="left" vertical="center" wrapText="1"/>
    </xf>
    <xf numFmtId="3" fontId="22" fillId="0" borderId="21" xfId="0" applyNumberFormat="1" applyFont="1" applyBorder="1" applyAlignment="1">
      <alignment horizontal="right" vertical="center" wrapText="1"/>
    </xf>
    <xf numFmtId="3" fontId="22" fillId="0" borderId="24" xfId="0" applyNumberFormat="1" applyFont="1" applyBorder="1" applyAlignment="1">
      <alignment horizontal="right" vertical="center"/>
    </xf>
    <xf numFmtId="0" fontId="22" fillId="0" borderId="23" xfId="0" applyFont="1" applyBorder="1" applyAlignment="1">
      <alignment vertical="center"/>
    </xf>
    <xf numFmtId="0" fontId="24" fillId="0" borderId="23" xfId="0" applyFont="1" applyBorder="1" applyAlignment="1">
      <alignment horizontal="center" vertical="center" wrapText="1"/>
    </xf>
    <xf numFmtId="0" fontId="24" fillId="0" borderId="23" xfId="0" applyFont="1" applyBorder="1" applyAlignment="1">
      <alignment horizontal="center" vertical="center"/>
    </xf>
    <xf numFmtId="0" fontId="24" fillId="0" borderId="21" xfId="0" applyFont="1" applyBorder="1" applyAlignment="1">
      <alignment horizontal="center" vertical="center"/>
    </xf>
    <xf numFmtId="3" fontId="24" fillId="0" borderId="21" xfId="0" applyNumberFormat="1" applyFont="1" applyBorder="1" applyAlignment="1">
      <alignment horizontal="center" vertical="center" wrapText="1"/>
    </xf>
    <xf numFmtId="0" fontId="6" fillId="33" borderId="10" xfId="33" applyFont="1" applyFill="1" applyBorder="1" applyAlignment="1">
      <alignment horizontal="center" vertical="center" wrapText="1"/>
      <protection/>
    </xf>
    <xf numFmtId="0" fontId="8" fillId="0" borderId="0" xfId="46">
      <alignment vertical="center"/>
      <protection/>
    </xf>
    <xf numFmtId="0" fontId="4" fillId="33" borderId="0"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7" fillId="33" borderId="10" xfId="33" applyFont="1" applyFill="1" applyBorder="1" applyAlignment="1">
      <alignment horizontal="center" vertical="center" wrapText="1"/>
      <protection/>
    </xf>
    <xf numFmtId="0" fontId="8" fillId="0" borderId="10" xfId="46" applyNumberFormat="1" applyFont="1" applyFill="1" applyBorder="1" applyAlignment="1" applyProtection="1">
      <alignment horizontal="center" vertical="center" wrapText="1"/>
      <protection/>
    </xf>
    <xf numFmtId="0" fontId="2" fillId="33" borderId="10" xfId="33" applyFont="1" applyFill="1" applyBorder="1" applyAlignment="1">
      <alignment vertical="center" wrapText="1"/>
      <protection/>
    </xf>
    <xf numFmtId="0" fontId="6" fillId="33" borderId="0" xfId="33" applyFont="1" applyFill="1" applyBorder="1" applyAlignment="1">
      <alignment horizontal="right" vertical="top" wrapText="1"/>
      <protection/>
    </xf>
    <xf numFmtId="0" fontId="5" fillId="33" borderId="10" xfId="33" applyFont="1" applyFill="1" applyBorder="1" applyAlignment="1">
      <alignment horizontal="center" vertical="center" wrapText="1"/>
      <protection/>
    </xf>
    <xf numFmtId="0" fontId="5" fillId="33" borderId="11" xfId="33" applyFont="1" applyFill="1" applyBorder="1" applyAlignment="1">
      <alignment horizontal="center" vertical="center" wrapText="1"/>
      <protection/>
    </xf>
    <xf numFmtId="0" fontId="6" fillId="33" borderId="11" xfId="33" applyFont="1" applyFill="1" applyBorder="1" applyAlignment="1">
      <alignment horizontal="center" vertical="center" wrapText="1"/>
      <protection/>
    </xf>
    <xf numFmtId="0" fontId="0" fillId="0" borderId="15" xfId="0" applyBorder="1" applyAlignment="1">
      <alignment horizontal="center" vertical="center"/>
    </xf>
    <xf numFmtId="0" fontId="15" fillId="0" borderId="15" xfId="0" applyFont="1" applyBorder="1" applyAlignment="1">
      <alignment vertical="center"/>
    </xf>
    <xf numFmtId="0" fontId="0" fillId="0" borderId="15" xfId="0" applyBorder="1" applyAlignment="1">
      <alignment vertical="center"/>
    </xf>
    <xf numFmtId="0" fontId="0" fillId="0" borderId="21" xfId="0" applyBorder="1" applyAlignment="1">
      <alignment horizontal="center" vertical="center"/>
    </xf>
    <xf numFmtId="0" fontId="0" fillId="0" borderId="25" xfId="0" applyBorder="1" applyAlignment="1">
      <alignment vertical="center"/>
    </xf>
    <xf numFmtId="0" fontId="15" fillId="0" borderId="21" xfId="0" applyFont="1" applyBorder="1" applyAlignment="1">
      <alignment vertical="center"/>
    </xf>
    <xf numFmtId="0" fontId="0" fillId="0" borderId="21" xfId="0" applyBorder="1" applyAlignment="1">
      <alignment vertical="center"/>
    </xf>
    <xf numFmtId="0" fontId="16" fillId="0" borderId="22" xfId="0" applyFont="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6" xfId="0" applyFont="1" applyBorder="1" applyAlignment="1">
      <alignment vertical="center"/>
    </xf>
    <xf numFmtId="0" fontId="17" fillId="0" borderId="27" xfId="0" applyFont="1" applyBorder="1" applyAlignment="1">
      <alignment vertical="center"/>
    </xf>
    <xf numFmtId="0" fontId="17" fillId="0" borderId="28" xfId="0" applyFont="1" applyBorder="1" applyAlignment="1">
      <alignment vertical="center"/>
    </xf>
    <xf numFmtId="3" fontId="20" fillId="0" borderId="21" xfId="0" applyNumberFormat="1" applyFont="1" applyBorder="1" applyAlignment="1">
      <alignment horizontal="center" vertical="center" wrapText="1"/>
    </xf>
    <xf numFmtId="0" fontId="20" fillId="0" borderId="21" xfId="0" applyFont="1" applyBorder="1" applyAlignment="1">
      <alignment horizontal="center" vertical="center" wrapText="1"/>
    </xf>
    <xf numFmtId="3" fontId="21" fillId="0" borderId="22" xfId="0" applyNumberFormat="1" applyFont="1" applyBorder="1" applyAlignment="1">
      <alignment wrapText="1"/>
    </xf>
    <xf numFmtId="0" fontId="2" fillId="0" borderId="0" xfId="33" applyFont="1" applyAlignment="1">
      <alignment horizontal="center" vertical="center"/>
      <protection/>
    </xf>
    <xf numFmtId="0" fontId="2" fillId="0" borderId="25" xfId="33" applyFont="1" applyBorder="1" applyAlignment="1">
      <alignment horizontal="center" vertical="center"/>
      <protection/>
    </xf>
    <xf numFmtId="3" fontId="23" fillId="0" borderId="22" xfId="0" applyNumberFormat="1" applyFont="1" applyBorder="1" applyAlignment="1">
      <alignment wrapText="1"/>
    </xf>
    <xf numFmtId="0" fontId="25" fillId="0" borderId="0" xfId="33" applyFont="1" applyAlignment="1">
      <alignment horizontal="center" vertical="center"/>
      <protection/>
    </xf>
    <xf numFmtId="0" fontId="25" fillId="0" borderId="25" xfId="33" applyFont="1" applyBorder="1" applyAlignment="1">
      <alignment horizontal="center" vertical="center"/>
      <protection/>
    </xf>
    <xf numFmtId="0" fontId="24" fillId="0" borderId="23"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24" xfId="0" applyFont="1" applyBorder="1" applyAlignment="1">
      <alignment horizontal="center" vertical="center" wrapText="1"/>
    </xf>
    <xf numFmtId="3" fontId="24" fillId="0" borderId="23" xfId="0" applyNumberFormat="1" applyFont="1" applyBorder="1" applyAlignment="1">
      <alignment horizontal="center" vertical="center" wrapText="1"/>
    </xf>
    <xf numFmtId="3" fontId="24" fillId="0" borderId="24" xfId="0" applyNumberFormat="1"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16"/>
  <sheetViews>
    <sheetView zoomScale="75" zoomScaleNormal="75" zoomScalePageLayoutView="0" workbookViewId="0" topLeftCell="A1">
      <selection activeCell="A1" sqref="A1:Q1"/>
    </sheetView>
  </sheetViews>
  <sheetFormatPr defaultColWidth="8.50390625" defaultRowHeight="12.75"/>
  <cols>
    <col min="1" max="1" width="6.50390625" style="1" customWidth="1"/>
    <col min="2" max="2" width="13.75390625" style="2" customWidth="1"/>
    <col min="3" max="3" width="8.125" style="2" customWidth="1"/>
    <col min="4" max="4" width="15.75390625" style="2" customWidth="1"/>
    <col min="5" max="15" width="14.875" style="2" customWidth="1"/>
    <col min="16" max="16" width="12.25390625" style="2" customWidth="1"/>
    <col min="17" max="17" width="1.75390625" style="2" customWidth="1"/>
    <col min="18" max="16384" width="8.50390625" style="2" customWidth="1"/>
  </cols>
  <sheetData>
    <row r="1" spans="1:18" ht="24" customHeight="1">
      <c r="A1" s="77" t="s">
        <v>366</v>
      </c>
      <c r="B1" s="77"/>
      <c r="C1" s="77"/>
      <c r="D1" s="77"/>
      <c r="E1" s="77"/>
      <c r="F1" s="77"/>
      <c r="G1" s="77"/>
      <c r="H1" s="77"/>
      <c r="I1" s="77"/>
      <c r="J1" s="77"/>
      <c r="K1" s="77"/>
      <c r="L1" s="77"/>
      <c r="M1" s="77"/>
      <c r="N1" s="77"/>
      <c r="O1" s="77"/>
      <c r="P1" s="77"/>
      <c r="Q1" s="77"/>
      <c r="R1" s="3"/>
    </row>
    <row r="2" spans="1:18" ht="21" customHeight="1">
      <c r="A2" s="78" t="s">
        <v>0</v>
      </c>
      <c r="B2" s="78"/>
      <c r="C2" s="78"/>
      <c r="D2" s="78"/>
      <c r="E2" s="78"/>
      <c r="F2" s="78"/>
      <c r="G2" s="78"/>
      <c r="H2" s="78"/>
      <c r="I2" s="78"/>
      <c r="J2" s="78"/>
      <c r="K2" s="78"/>
      <c r="L2" s="78"/>
      <c r="M2" s="78"/>
      <c r="N2" s="78"/>
      <c r="O2" s="78"/>
      <c r="P2" s="78"/>
      <c r="Q2" s="78"/>
      <c r="R2" s="3"/>
    </row>
    <row r="3" spans="1:18" ht="19.5" customHeight="1">
      <c r="A3" s="79" t="s">
        <v>1</v>
      </c>
      <c r="B3" s="79"/>
      <c r="C3" s="80"/>
      <c r="D3" s="80"/>
      <c r="E3" s="3"/>
      <c r="F3" s="3"/>
      <c r="G3" s="3"/>
      <c r="H3" s="3"/>
      <c r="I3" s="3"/>
      <c r="J3" s="3"/>
      <c r="K3" s="3"/>
      <c r="L3" s="3"/>
      <c r="M3" s="3"/>
      <c r="N3" s="3"/>
      <c r="O3" s="3"/>
      <c r="P3" s="3"/>
      <c r="Q3" s="3"/>
      <c r="R3" s="3"/>
    </row>
    <row r="4" spans="1:18" ht="19.5" customHeight="1">
      <c r="A4" s="79" t="s">
        <v>2</v>
      </c>
      <c r="B4" s="79"/>
      <c r="C4" s="79"/>
      <c r="D4" s="79"/>
      <c r="E4" s="3"/>
      <c r="F4" s="3"/>
      <c r="G4" s="3"/>
      <c r="H4" s="3"/>
      <c r="I4" s="3"/>
      <c r="J4" s="3"/>
      <c r="K4" s="3"/>
      <c r="L4" s="3"/>
      <c r="M4" s="3"/>
      <c r="N4" s="3"/>
      <c r="O4" s="3"/>
      <c r="P4" s="3"/>
      <c r="Q4" s="3"/>
      <c r="R4" s="3"/>
    </row>
    <row r="5" spans="1:18" ht="19.5" customHeight="1">
      <c r="A5" s="79" t="s">
        <v>3</v>
      </c>
      <c r="B5" s="79"/>
      <c r="C5" s="79"/>
      <c r="D5" s="79"/>
      <c r="E5" s="3"/>
      <c r="F5" s="3"/>
      <c r="G5" s="3"/>
      <c r="H5" s="3"/>
      <c r="I5" s="3"/>
      <c r="J5" s="3"/>
      <c r="K5" s="3"/>
      <c r="L5" s="3"/>
      <c r="M5" s="3"/>
      <c r="N5" s="3"/>
      <c r="O5" s="3"/>
      <c r="P5" s="3"/>
      <c r="Q5" s="3"/>
      <c r="R5" s="3"/>
    </row>
    <row r="6" spans="1:18" ht="19.5" customHeight="1">
      <c r="A6" s="79" t="s">
        <v>4</v>
      </c>
      <c r="B6" s="79"/>
      <c r="C6" s="79"/>
      <c r="D6" s="79"/>
      <c r="E6" s="3"/>
      <c r="F6" s="3"/>
      <c r="G6" s="3"/>
      <c r="H6" s="4"/>
      <c r="I6" s="4"/>
      <c r="J6" s="4"/>
      <c r="K6" s="4"/>
      <c r="L6" s="4"/>
      <c r="M6" s="4"/>
      <c r="N6" s="84" t="s">
        <v>47</v>
      </c>
      <c r="O6" s="84"/>
      <c r="P6" s="84"/>
      <c r="Q6" s="3"/>
      <c r="R6" s="3"/>
    </row>
    <row r="7" spans="1:18" ht="19.5" customHeight="1">
      <c r="A7" s="79" t="s">
        <v>5</v>
      </c>
      <c r="B7" s="79"/>
      <c r="C7" s="79"/>
      <c r="D7" s="79"/>
      <c r="E7" s="5"/>
      <c r="F7" s="3"/>
      <c r="G7" s="3"/>
      <c r="H7" s="4"/>
      <c r="I7" s="4"/>
      <c r="J7" s="4"/>
      <c r="K7" s="4"/>
      <c r="L7" s="4"/>
      <c r="M7" s="4"/>
      <c r="N7" s="84" t="s">
        <v>48</v>
      </c>
      <c r="O7" s="84"/>
      <c r="P7" s="84"/>
      <c r="Q7" s="3"/>
      <c r="R7" s="3"/>
    </row>
    <row r="8" spans="1:18" ht="9.75" customHeight="1">
      <c r="A8" s="6"/>
      <c r="B8" s="3"/>
      <c r="C8" s="3"/>
      <c r="D8" s="3"/>
      <c r="E8" s="3"/>
      <c r="F8" s="3"/>
      <c r="G8" s="3"/>
      <c r="H8" s="3"/>
      <c r="I8" s="3"/>
      <c r="J8" s="3"/>
      <c r="K8" s="3"/>
      <c r="L8" s="3"/>
      <c r="M8" s="3"/>
      <c r="N8" s="3"/>
      <c r="O8" s="3"/>
      <c r="P8" s="3"/>
      <c r="Q8" s="3"/>
      <c r="R8" s="3"/>
    </row>
    <row r="9" spans="1:18" ht="21.75" customHeight="1">
      <c r="A9" s="85" t="s">
        <v>6</v>
      </c>
      <c r="B9" s="76" t="s">
        <v>7</v>
      </c>
      <c r="C9" s="76" t="s">
        <v>8</v>
      </c>
      <c r="D9" s="76" t="s">
        <v>9</v>
      </c>
      <c r="E9" s="76"/>
      <c r="F9" s="76"/>
      <c r="G9" s="76"/>
      <c r="H9" s="76"/>
      <c r="I9" s="76"/>
      <c r="J9" s="76"/>
      <c r="K9" s="76"/>
      <c r="L9" s="76"/>
      <c r="M9" s="76"/>
      <c r="N9" s="76"/>
      <c r="O9" s="76"/>
      <c r="P9" s="7" t="s">
        <v>10</v>
      </c>
      <c r="Q9" s="3"/>
      <c r="R9" s="3"/>
    </row>
    <row r="10" spans="1:18" ht="21.75" customHeight="1">
      <c r="A10" s="86"/>
      <c r="B10" s="87"/>
      <c r="C10" s="87"/>
      <c r="D10" s="23" t="s">
        <v>46</v>
      </c>
      <c r="E10" s="23" t="s">
        <v>49</v>
      </c>
      <c r="F10" s="23" t="s">
        <v>50</v>
      </c>
      <c r="G10" s="23" t="s">
        <v>51</v>
      </c>
      <c r="H10" s="23" t="s">
        <v>52</v>
      </c>
      <c r="I10" s="23" t="s">
        <v>53</v>
      </c>
      <c r="J10" s="23" t="s">
        <v>54</v>
      </c>
      <c r="K10" s="23" t="s">
        <v>55</v>
      </c>
      <c r="L10" s="23" t="s">
        <v>56</v>
      </c>
      <c r="M10" s="23" t="s">
        <v>57</v>
      </c>
      <c r="N10" s="23" t="s">
        <v>58</v>
      </c>
      <c r="O10" s="23" t="s">
        <v>59</v>
      </c>
      <c r="P10" s="8"/>
      <c r="Q10" s="3"/>
      <c r="R10" s="3"/>
    </row>
    <row r="11" spans="1:18" ht="41.25" customHeight="1">
      <c r="A11" s="81" t="s">
        <v>11</v>
      </c>
      <c r="B11" s="82" t="s">
        <v>12</v>
      </c>
      <c r="C11" s="83" t="s">
        <v>13</v>
      </c>
      <c r="D11" s="20">
        <v>43291</v>
      </c>
      <c r="E11" s="20">
        <v>43322</v>
      </c>
      <c r="F11" s="20">
        <v>43353</v>
      </c>
      <c r="G11" s="20">
        <v>43383</v>
      </c>
      <c r="H11" s="20">
        <v>43414</v>
      </c>
      <c r="I11" s="20">
        <v>43444</v>
      </c>
      <c r="J11" s="20">
        <v>43490</v>
      </c>
      <c r="K11" s="20">
        <v>43506</v>
      </c>
      <c r="L11" s="20">
        <v>43534</v>
      </c>
      <c r="M11" s="20">
        <v>43565</v>
      </c>
      <c r="N11" s="20">
        <v>43595</v>
      </c>
      <c r="O11" s="20">
        <v>43626</v>
      </c>
      <c r="P11" s="25"/>
      <c r="Q11" s="3"/>
      <c r="R11" s="3"/>
    </row>
    <row r="12" spans="1:18" ht="41.25" customHeight="1">
      <c r="A12" s="81"/>
      <c r="B12" s="82"/>
      <c r="C12" s="83"/>
      <c r="D12" s="21">
        <v>0.7083333333333334</v>
      </c>
      <c r="E12" s="21">
        <v>0.7083333333333334</v>
      </c>
      <c r="F12" s="21">
        <v>0.7083333333333334</v>
      </c>
      <c r="G12" s="21">
        <v>0.7083333333333334</v>
      </c>
      <c r="H12" s="21">
        <v>0.7083333333333334</v>
      </c>
      <c r="I12" s="21">
        <v>0.7083333333333334</v>
      </c>
      <c r="J12" s="21">
        <v>0.7083333333333334</v>
      </c>
      <c r="K12" s="21">
        <v>0.7083333333333334</v>
      </c>
      <c r="L12" s="21">
        <v>0.7083333333333334</v>
      </c>
      <c r="M12" s="21">
        <v>0.7083333333333334</v>
      </c>
      <c r="N12" s="21">
        <v>0.7083333333333334</v>
      </c>
      <c r="O12" s="21">
        <v>0.7083333333333334</v>
      </c>
      <c r="P12" s="25"/>
      <c r="Q12" s="3"/>
      <c r="R12" s="3"/>
    </row>
    <row r="13" spans="1:18" ht="41.25" customHeight="1">
      <c r="A13" s="81"/>
      <c r="B13" s="82"/>
      <c r="C13" s="83"/>
      <c r="D13" s="22" t="s">
        <v>60</v>
      </c>
      <c r="E13" s="22" t="s">
        <v>61</v>
      </c>
      <c r="F13" s="22" t="s">
        <v>62</v>
      </c>
      <c r="G13" s="22" t="s">
        <v>63</v>
      </c>
      <c r="H13" s="22" t="s">
        <v>64</v>
      </c>
      <c r="I13" s="22" t="s">
        <v>65</v>
      </c>
      <c r="J13" s="22" t="s">
        <v>66</v>
      </c>
      <c r="K13" s="22" t="s">
        <v>67</v>
      </c>
      <c r="L13" s="22" t="s">
        <v>68</v>
      </c>
      <c r="M13" s="22" t="s">
        <v>69</v>
      </c>
      <c r="N13" s="22" t="s">
        <v>70</v>
      </c>
      <c r="O13" s="22" t="s">
        <v>71</v>
      </c>
      <c r="P13" s="25"/>
      <c r="Q13" s="3"/>
      <c r="R13" s="3"/>
    </row>
    <row r="14" spans="1:18" ht="15.75">
      <c r="A14" s="6"/>
      <c r="B14" s="24"/>
      <c r="C14" s="3"/>
      <c r="D14" s="3"/>
      <c r="E14" s="3"/>
      <c r="F14" s="3"/>
      <c r="G14" s="3"/>
      <c r="H14" s="3"/>
      <c r="I14" s="3"/>
      <c r="J14" s="3"/>
      <c r="K14" s="3"/>
      <c r="L14" s="3"/>
      <c r="M14" s="3"/>
      <c r="N14" s="3"/>
      <c r="O14" s="3"/>
      <c r="P14" s="3"/>
      <c r="Q14" s="3"/>
      <c r="R14" s="3"/>
    </row>
    <row r="15" spans="1:18" ht="15.75">
      <c r="A15" s="6"/>
      <c r="B15" s="3"/>
      <c r="C15" s="3"/>
      <c r="D15" s="3"/>
      <c r="E15" s="3"/>
      <c r="F15" s="3"/>
      <c r="G15" s="3"/>
      <c r="H15" s="3"/>
      <c r="I15" s="3"/>
      <c r="J15" s="3"/>
      <c r="K15" s="3"/>
      <c r="L15" s="3"/>
      <c r="M15" s="3"/>
      <c r="N15" s="3"/>
      <c r="O15" s="3"/>
      <c r="P15" s="3"/>
      <c r="Q15" s="3"/>
      <c r="R15" s="3"/>
    </row>
    <row r="16" spans="1:18" ht="15.75">
      <c r="A16" s="6"/>
      <c r="B16" s="3"/>
      <c r="C16" s="3"/>
      <c r="D16" s="3"/>
      <c r="E16" s="3"/>
      <c r="F16" s="3"/>
      <c r="G16" s="3"/>
      <c r="H16" s="3"/>
      <c r="I16" s="3"/>
      <c r="J16" s="3"/>
      <c r="K16" s="3"/>
      <c r="L16" s="3"/>
      <c r="M16" s="3"/>
      <c r="N16" s="3"/>
      <c r="O16" s="3"/>
      <c r="P16" s="3"/>
      <c r="Q16" s="3"/>
      <c r="R16" s="3"/>
    </row>
  </sheetData>
  <sheetProtection selectLockedCells="1" selectUnlockedCells="1"/>
  <mergeCells count="17">
    <mergeCell ref="A11:A13"/>
    <mergeCell ref="B11:B13"/>
    <mergeCell ref="C11:C13"/>
    <mergeCell ref="A6:D6"/>
    <mergeCell ref="N6:P6"/>
    <mergeCell ref="A7:D7"/>
    <mergeCell ref="N7:P7"/>
    <mergeCell ref="A9:A10"/>
    <mergeCell ref="B9:B10"/>
    <mergeCell ref="C9:C10"/>
    <mergeCell ref="D9:O9"/>
    <mergeCell ref="A1:Q1"/>
    <mergeCell ref="A2:Q2"/>
    <mergeCell ref="A3:B3"/>
    <mergeCell ref="C3:D3"/>
    <mergeCell ref="A4:D4"/>
    <mergeCell ref="A5:D5"/>
  </mergeCells>
  <hyperlinks>
    <hyperlink ref="B11" location="背景說明!A1" display="臺東縣鹿野鄉公庫收支月報"/>
    <hyperlink ref="D13" location="'107 年6月公庫收支 '!A1" display="(107年6月)"/>
    <hyperlink ref="E13" location="'107年7月公庫收支 '!A1" display="(107年7月)"/>
    <hyperlink ref="F13" location="'107 年8月公庫收支 '!A1" display="(107年8月)"/>
    <hyperlink ref="G13" location="'107年9月公庫收支 '!A1" display="(107年9月)"/>
    <hyperlink ref="H13" location="'107 年10月公庫收支 '!A1" display="(107年10月)"/>
    <hyperlink ref="I13" location="'107 年11月公庫收支'!A1" display="(107年11月)"/>
    <hyperlink ref="J13" location="'107 年12月公庫收支'!A1" display="(107年12月)"/>
    <hyperlink ref="K13" location="'108年1月公庫收支 '!A1" display="(108年1月)"/>
    <hyperlink ref="L13" location="'108年2月公庫收支'!A1" display="(108年2月)"/>
    <hyperlink ref="M13" location="'108年3月公庫收支'!A1" display="(108年3月)"/>
    <hyperlink ref="N13" location="'108年4月公庫收支'!A1" display="(108年4月)"/>
    <hyperlink ref="O13" location="'108 年5月公庫收支'!A1" display="(108年5月)"/>
    <hyperlink ref="A1:Q1" location="'107年9月公庫收支'!A1" display="臺東縣鹿野鄉公所"/>
  </hyperlinks>
  <printOptions/>
  <pageMargins left="0.3541666666666667" right="0.3541666666666667" top="0.9451388888888889" bottom="0.9451388888888889" header="0.5118055555555555" footer="0.5118055555555555"/>
  <pageSetup fitToHeight="0"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K177"/>
  <sheetViews>
    <sheetView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8" t="s">
        <v>72</v>
      </c>
      <c r="B1" s="88"/>
      <c r="C1" s="88"/>
      <c r="I1" s="89" t="s">
        <v>73</v>
      </c>
      <c r="J1" s="90"/>
      <c r="K1" s="19" t="s">
        <v>15</v>
      </c>
    </row>
    <row r="2" spans="1:10" ht="15.75">
      <c r="A2" s="91" t="s">
        <v>74</v>
      </c>
      <c r="B2" s="91"/>
      <c r="C2" s="91"/>
      <c r="D2" s="92" t="s">
        <v>75</v>
      </c>
      <c r="E2" s="92"/>
      <c r="F2" s="92"/>
      <c r="G2" s="92"/>
      <c r="H2" s="92"/>
      <c r="I2" s="93" t="s">
        <v>76</v>
      </c>
      <c r="J2" s="94"/>
    </row>
    <row r="3" spans="5:10" ht="19.5">
      <c r="E3" s="95" t="s">
        <v>77</v>
      </c>
      <c r="F3" s="96"/>
      <c r="G3" s="96"/>
      <c r="H3" s="96"/>
      <c r="I3" s="97" t="s">
        <v>78</v>
      </c>
      <c r="J3" s="97"/>
    </row>
    <row r="4" spans="5:10" ht="16.5" thickBot="1">
      <c r="E4" s="98" t="s">
        <v>218</v>
      </c>
      <c r="F4" s="98"/>
      <c r="G4" s="98"/>
      <c r="H4" s="98"/>
      <c r="I4" s="99" t="s">
        <v>80</v>
      </c>
      <c r="J4" s="99"/>
    </row>
    <row r="5" spans="1:10" ht="15.75">
      <c r="A5" s="100" t="s">
        <v>81</v>
      </c>
      <c r="B5" s="101"/>
      <c r="C5" s="101"/>
      <c r="D5" s="101"/>
      <c r="E5" s="101" t="s">
        <v>82</v>
      </c>
      <c r="F5" s="101"/>
      <c r="G5" s="101" t="s">
        <v>83</v>
      </c>
      <c r="H5" s="101"/>
      <c r="I5" s="101" t="s">
        <v>84</v>
      </c>
      <c r="J5" s="10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45">
        <f aca="true" t="shared" si="0" ref="E7:F22">G7+I7</f>
        <v>21298248</v>
      </c>
      <c r="F7" s="45">
        <f t="shared" si="0"/>
        <v>21298248</v>
      </c>
      <c r="G7" s="45">
        <f>G8+G18+G19+G20+G21+G22+G25+G36+G39+G40+G41</f>
        <v>21298248</v>
      </c>
      <c r="H7" s="45">
        <f aca="true" t="shared" si="1" ref="H7:H13">G7</f>
        <v>21298248</v>
      </c>
      <c r="I7" s="45">
        <f>I8+I18+I19+I20+I21+I22+I25+I36+I39+I40+I41</f>
        <v>0</v>
      </c>
      <c r="J7" s="46">
        <f aca="true" t="shared" si="2" ref="J7:J13">I7</f>
        <v>0</v>
      </c>
    </row>
    <row r="8" spans="1:10" ht="15.75">
      <c r="A8" s="32">
        <v>1</v>
      </c>
      <c r="B8" s="26" t="s">
        <v>92</v>
      </c>
      <c r="C8" s="26" t="s">
        <v>92</v>
      </c>
      <c r="D8" s="28" t="s">
        <v>94</v>
      </c>
      <c r="E8" s="45">
        <f t="shared" si="0"/>
        <v>16038773</v>
      </c>
      <c r="F8" s="45">
        <f t="shared" si="0"/>
        <v>16038773</v>
      </c>
      <c r="G8" s="45">
        <f>G9+G10+G11+G12+G13+G16+G17</f>
        <v>16038773</v>
      </c>
      <c r="H8" s="45">
        <f t="shared" si="1"/>
        <v>16038773</v>
      </c>
      <c r="I8" s="45">
        <f>I9+I10+I11+I12+I13+I16+I17</f>
        <v>0</v>
      </c>
      <c r="J8" s="46">
        <f t="shared" si="2"/>
        <v>0</v>
      </c>
    </row>
    <row r="9" spans="1:10" ht="15.75">
      <c r="A9" s="32">
        <v>1</v>
      </c>
      <c r="B9" s="26">
        <v>1</v>
      </c>
      <c r="C9" s="26" t="s">
        <v>92</v>
      </c>
      <c r="D9" s="28" t="s">
        <v>95</v>
      </c>
      <c r="E9" s="45">
        <f t="shared" si="0"/>
        <v>41768</v>
      </c>
      <c r="F9" s="45">
        <f t="shared" si="0"/>
        <v>41768</v>
      </c>
      <c r="G9" s="45">
        <v>41768</v>
      </c>
      <c r="H9" s="45">
        <f t="shared" si="1"/>
        <v>41768</v>
      </c>
      <c r="I9" s="45">
        <v>0</v>
      </c>
      <c r="J9" s="46">
        <f t="shared" si="2"/>
        <v>0</v>
      </c>
    </row>
    <row r="10" spans="1:10" ht="15.75">
      <c r="A10" s="32">
        <v>1</v>
      </c>
      <c r="B10" s="26">
        <v>2</v>
      </c>
      <c r="C10" s="26" t="s">
        <v>92</v>
      </c>
      <c r="D10" s="28" t="s">
        <v>96</v>
      </c>
      <c r="E10" s="45">
        <f t="shared" si="0"/>
        <v>64738</v>
      </c>
      <c r="F10" s="45">
        <f t="shared" si="0"/>
        <v>64738</v>
      </c>
      <c r="G10" s="45">
        <v>64738</v>
      </c>
      <c r="H10" s="45">
        <f t="shared" si="1"/>
        <v>64738</v>
      </c>
      <c r="I10" s="45">
        <v>0</v>
      </c>
      <c r="J10" s="46">
        <f t="shared" si="2"/>
        <v>0</v>
      </c>
    </row>
    <row r="11" spans="1:10" ht="15.75">
      <c r="A11" s="32">
        <v>1</v>
      </c>
      <c r="B11" s="26">
        <v>3</v>
      </c>
      <c r="C11" s="26" t="s">
        <v>92</v>
      </c>
      <c r="D11" s="28" t="s">
        <v>97</v>
      </c>
      <c r="E11" s="45">
        <f t="shared" si="0"/>
        <v>27767</v>
      </c>
      <c r="F11" s="45">
        <f t="shared" si="0"/>
        <v>27767</v>
      </c>
      <c r="G11" s="45">
        <v>27767</v>
      </c>
      <c r="H11" s="45">
        <f t="shared" si="1"/>
        <v>27767</v>
      </c>
      <c r="I11" s="45">
        <v>0</v>
      </c>
      <c r="J11" s="46">
        <f t="shared" si="2"/>
        <v>0</v>
      </c>
    </row>
    <row r="12" spans="1:10" ht="15.75">
      <c r="A12" s="32">
        <v>1</v>
      </c>
      <c r="B12" s="26">
        <v>4</v>
      </c>
      <c r="C12" s="26" t="s">
        <v>92</v>
      </c>
      <c r="D12" s="28" t="s">
        <v>98</v>
      </c>
      <c r="E12" s="45">
        <f t="shared" si="0"/>
        <v>94400</v>
      </c>
      <c r="F12" s="45">
        <f t="shared" si="0"/>
        <v>94400</v>
      </c>
      <c r="G12" s="45">
        <v>94400</v>
      </c>
      <c r="H12" s="45">
        <f t="shared" si="1"/>
        <v>94400</v>
      </c>
      <c r="I12" s="45">
        <v>0</v>
      </c>
      <c r="J12" s="46">
        <f t="shared" si="2"/>
        <v>0</v>
      </c>
    </row>
    <row r="13" spans="1:10" ht="15.75">
      <c r="A13" s="32">
        <v>1</v>
      </c>
      <c r="B13" s="26">
        <v>5</v>
      </c>
      <c r="C13" s="26" t="s">
        <v>92</v>
      </c>
      <c r="D13" s="28" t="s">
        <v>99</v>
      </c>
      <c r="E13" s="45">
        <f t="shared" si="0"/>
        <v>40111</v>
      </c>
      <c r="F13" s="45">
        <f t="shared" si="0"/>
        <v>40111</v>
      </c>
      <c r="G13" s="45">
        <f>G14+G15</f>
        <v>40111</v>
      </c>
      <c r="H13" s="45">
        <f t="shared" si="1"/>
        <v>40111</v>
      </c>
      <c r="I13" s="45">
        <f>I14+I15</f>
        <v>0</v>
      </c>
      <c r="J13" s="46">
        <f t="shared" si="2"/>
        <v>0</v>
      </c>
    </row>
    <row r="14" spans="1:10" ht="15.75">
      <c r="A14" s="32">
        <v>1</v>
      </c>
      <c r="B14" s="26">
        <v>5</v>
      </c>
      <c r="C14" s="26">
        <v>1</v>
      </c>
      <c r="D14" s="28" t="s">
        <v>100</v>
      </c>
      <c r="E14" s="45">
        <f t="shared" si="0"/>
        <v>0</v>
      </c>
      <c r="F14" s="45">
        <f t="shared" si="0"/>
        <v>0</v>
      </c>
      <c r="G14" s="45">
        <v>0</v>
      </c>
      <c r="H14" s="45">
        <v>0</v>
      </c>
      <c r="I14" s="45">
        <v>0</v>
      </c>
      <c r="J14" s="46">
        <v>0</v>
      </c>
    </row>
    <row r="15" spans="1:10" ht="15.75">
      <c r="A15" s="32">
        <v>1</v>
      </c>
      <c r="B15" s="26">
        <v>5</v>
      </c>
      <c r="C15" s="26">
        <v>2</v>
      </c>
      <c r="D15" s="28" t="s">
        <v>101</v>
      </c>
      <c r="E15" s="45">
        <f t="shared" si="0"/>
        <v>40111</v>
      </c>
      <c r="F15" s="45">
        <f t="shared" si="0"/>
        <v>40111</v>
      </c>
      <c r="G15" s="45">
        <v>40111</v>
      </c>
      <c r="H15" s="45">
        <f>G15</f>
        <v>40111</v>
      </c>
      <c r="I15" s="45">
        <v>0</v>
      </c>
      <c r="J15" s="46">
        <f>I15</f>
        <v>0</v>
      </c>
    </row>
    <row r="16" spans="1:10" ht="15.75">
      <c r="A16" s="32">
        <v>1</v>
      </c>
      <c r="B16" s="26">
        <v>6</v>
      </c>
      <c r="C16" s="26" t="s">
        <v>92</v>
      </c>
      <c r="D16" s="28" t="s">
        <v>102</v>
      </c>
      <c r="E16" s="45">
        <f t="shared" si="0"/>
        <v>15769989</v>
      </c>
      <c r="F16" s="45">
        <f t="shared" si="0"/>
        <v>15769989</v>
      </c>
      <c r="G16" s="45">
        <v>15769989</v>
      </c>
      <c r="H16" s="45">
        <f aca="true" t="shared" si="3" ref="H16:H27">G16</f>
        <v>15769989</v>
      </c>
      <c r="I16" s="45">
        <v>0</v>
      </c>
      <c r="J16" s="46">
        <f aca="true" t="shared" si="4" ref="J16:J27">I16</f>
        <v>0</v>
      </c>
    </row>
    <row r="17" spans="1:10" ht="15.75">
      <c r="A17" s="32" t="s">
        <v>92</v>
      </c>
      <c r="B17" s="26" t="s">
        <v>92</v>
      </c>
      <c r="C17" s="26" t="s">
        <v>92</v>
      </c>
      <c r="D17" s="28" t="s">
        <v>103</v>
      </c>
      <c r="E17" s="45">
        <f t="shared" si="0"/>
        <v>0</v>
      </c>
      <c r="F17" s="45">
        <f t="shared" si="0"/>
        <v>0</v>
      </c>
      <c r="G17" s="45">
        <v>0</v>
      </c>
      <c r="H17" s="45">
        <f t="shared" si="3"/>
        <v>0</v>
      </c>
      <c r="I17" s="45">
        <v>0</v>
      </c>
      <c r="J17" s="46">
        <f t="shared" si="4"/>
        <v>0</v>
      </c>
    </row>
    <row r="18" spans="1:10" ht="15.75">
      <c r="A18" s="32" t="s">
        <v>92</v>
      </c>
      <c r="B18" s="26" t="s">
        <v>92</v>
      </c>
      <c r="C18" s="26" t="s">
        <v>92</v>
      </c>
      <c r="D18" s="28" t="s">
        <v>104</v>
      </c>
      <c r="E18" s="45">
        <f t="shared" si="0"/>
        <v>0</v>
      </c>
      <c r="F18" s="45">
        <f t="shared" si="0"/>
        <v>0</v>
      </c>
      <c r="G18" s="45">
        <v>0</v>
      </c>
      <c r="H18" s="45">
        <f t="shared" si="3"/>
        <v>0</v>
      </c>
      <c r="I18" s="45">
        <v>0</v>
      </c>
      <c r="J18" s="46">
        <f t="shared" si="4"/>
        <v>0</v>
      </c>
    </row>
    <row r="19" spans="1:10" ht="15.75">
      <c r="A19" s="32">
        <v>2</v>
      </c>
      <c r="B19" s="26" t="s">
        <v>92</v>
      </c>
      <c r="C19" s="26" t="s">
        <v>92</v>
      </c>
      <c r="D19" s="28" t="s">
        <v>105</v>
      </c>
      <c r="E19" s="45">
        <f t="shared" si="0"/>
        <v>756083</v>
      </c>
      <c r="F19" s="45">
        <f t="shared" si="0"/>
        <v>756083</v>
      </c>
      <c r="G19" s="45">
        <v>756083</v>
      </c>
      <c r="H19" s="45">
        <f t="shared" si="3"/>
        <v>756083</v>
      </c>
      <c r="I19" s="45">
        <v>0</v>
      </c>
      <c r="J19" s="46">
        <f t="shared" si="4"/>
        <v>0</v>
      </c>
    </row>
    <row r="20" spans="1:10" ht="15.75">
      <c r="A20" s="32">
        <v>3</v>
      </c>
      <c r="B20" s="26" t="s">
        <v>92</v>
      </c>
      <c r="C20" s="26" t="s">
        <v>92</v>
      </c>
      <c r="D20" s="28" t="s">
        <v>106</v>
      </c>
      <c r="E20" s="45">
        <f t="shared" si="0"/>
        <v>327116</v>
      </c>
      <c r="F20" s="45">
        <f t="shared" si="0"/>
        <v>327116</v>
      </c>
      <c r="G20" s="45">
        <v>327116</v>
      </c>
      <c r="H20" s="45">
        <f t="shared" si="3"/>
        <v>327116</v>
      </c>
      <c r="I20" s="45">
        <v>0</v>
      </c>
      <c r="J20" s="46">
        <f t="shared" si="4"/>
        <v>0</v>
      </c>
    </row>
    <row r="21" spans="1:10" ht="15.75">
      <c r="A21" s="32" t="s">
        <v>92</v>
      </c>
      <c r="B21" s="26" t="s">
        <v>92</v>
      </c>
      <c r="C21" s="26" t="s">
        <v>92</v>
      </c>
      <c r="D21" s="28" t="s">
        <v>107</v>
      </c>
      <c r="E21" s="45">
        <f t="shared" si="0"/>
        <v>0</v>
      </c>
      <c r="F21" s="45">
        <f t="shared" si="0"/>
        <v>0</v>
      </c>
      <c r="G21" s="45">
        <v>0</v>
      </c>
      <c r="H21" s="45">
        <f t="shared" si="3"/>
        <v>0</v>
      </c>
      <c r="I21" s="45">
        <v>0</v>
      </c>
      <c r="J21" s="46">
        <f t="shared" si="4"/>
        <v>0</v>
      </c>
    </row>
    <row r="22" spans="1:10" ht="15.75">
      <c r="A22" s="32">
        <v>4</v>
      </c>
      <c r="B22" s="26" t="s">
        <v>92</v>
      </c>
      <c r="C22" s="26" t="s">
        <v>92</v>
      </c>
      <c r="D22" s="28" t="s">
        <v>108</v>
      </c>
      <c r="E22" s="45">
        <f t="shared" si="0"/>
        <v>30731</v>
      </c>
      <c r="F22" s="45">
        <f t="shared" si="0"/>
        <v>30731</v>
      </c>
      <c r="G22" s="45">
        <f>G23+G24</f>
        <v>30731</v>
      </c>
      <c r="H22" s="45">
        <f t="shared" si="3"/>
        <v>30731</v>
      </c>
      <c r="I22" s="45">
        <f>I23+I24</f>
        <v>0</v>
      </c>
      <c r="J22" s="46">
        <f t="shared" si="4"/>
        <v>0</v>
      </c>
    </row>
    <row r="23" spans="1:10" ht="15.75">
      <c r="A23" s="32">
        <v>4</v>
      </c>
      <c r="B23" s="26">
        <v>1</v>
      </c>
      <c r="C23" s="26" t="s">
        <v>92</v>
      </c>
      <c r="D23" s="28" t="s">
        <v>109</v>
      </c>
      <c r="E23" s="45">
        <f aca="true" t="shared" si="5" ref="E23:F27">G23+I23</f>
        <v>30731</v>
      </c>
      <c r="F23" s="45">
        <f t="shared" si="5"/>
        <v>30731</v>
      </c>
      <c r="G23" s="45">
        <v>30731</v>
      </c>
      <c r="H23" s="45">
        <f t="shared" si="3"/>
        <v>30731</v>
      </c>
      <c r="I23" s="45">
        <v>0</v>
      </c>
      <c r="J23" s="46">
        <f t="shared" si="4"/>
        <v>0</v>
      </c>
    </row>
    <row r="24" spans="1:10" ht="15.75">
      <c r="A24" s="32">
        <v>4</v>
      </c>
      <c r="B24" s="26">
        <v>5</v>
      </c>
      <c r="C24" s="26" t="s">
        <v>92</v>
      </c>
      <c r="D24" s="28" t="s">
        <v>110</v>
      </c>
      <c r="E24" s="45">
        <f t="shared" si="5"/>
        <v>0</v>
      </c>
      <c r="F24" s="45">
        <f t="shared" si="5"/>
        <v>0</v>
      </c>
      <c r="G24" s="45">
        <v>0</v>
      </c>
      <c r="H24" s="45">
        <f t="shared" si="3"/>
        <v>0</v>
      </c>
      <c r="I24" s="45">
        <v>0</v>
      </c>
      <c r="J24" s="46">
        <f t="shared" si="4"/>
        <v>0</v>
      </c>
    </row>
    <row r="25" spans="1:10" ht="15.75">
      <c r="A25" s="32">
        <v>5</v>
      </c>
      <c r="B25" s="26" t="s">
        <v>92</v>
      </c>
      <c r="C25" s="26" t="s">
        <v>92</v>
      </c>
      <c r="D25" s="28" t="s">
        <v>111</v>
      </c>
      <c r="E25" s="45">
        <f t="shared" si="5"/>
        <v>0</v>
      </c>
      <c r="F25" s="45">
        <f t="shared" si="5"/>
        <v>0</v>
      </c>
      <c r="G25" s="45">
        <f>SUM(G26:G28)</f>
        <v>0</v>
      </c>
      <c r="H25" s="45">
        <f t="shared" si="3"/>
        <v>0</v>
      </c>
      <c r="I25" s="45">
        <f>SUM(I26:I28)</f>
        <v>0</v>
      </c>
      <c r="J25" s="46">
        <f t="shared" si="4"/>
        <v>0</v>
      </c>
    </row>
    <row r="26" spans="1:10" ht="15.75">
      <c r="A26" s="32">
        <v>5</v>
      </c>
      <c r="B26" s="26">
        <v>1</v>
      </c>
      <c r="C26" s="26" t="s">
        <v>92</v>
      </c>
      <c r="D26" s="28" t="s">
        <v>112</v>
      </c>
      <c r="E26" s="45">
        <f t="shared" si="5"/>
        <v>0</v>
      </c>
      <c r="F26" s="45">
        <f t="shared" si="5"/>
        <v>0</v>
      </c>
      <c r="G26" s="45">
        <v>0</v>
      </c>
      <c r="H26" s="45">
        <f t="shared" si="3"/>
        <v>0</v>
      </c>
      <c r="I26" s="45">
        <v>0</v>
      </c>
      <c r="J26" s="46">
        <f t="shared" si="4"/>
        <v>0</v>
      </c>
    </row>
    <row r="27" spans="1:10" ht="15.75">
      <c r="A27" s="32">
        <v>5</v>
      </c>
      <c r="B27" s="26">
        <v>2</v>
      </c>
      <c r="C27" s="26" t="s">
        <v>92</v>
      </c>
      <c r="D27" s="28" t="s">
        <v>113</v>
      </c>
      <c r="E27" s="45">
        <f t="shared" si="5"/>
        <v>0</v>
      </c>
      <c r="F27" s="45">
        <f t="shared" si="5"/>
        <v>0</v>
      </c>
      <c r="G27" s="45">
        <v>0</v>
      </c>
      <c r="H27" s="45">
        <f t="shared" si="3"/>
        <v>0</v>
      </c>
      <c r="I27" s="45">
        <v>0</v>
      </c>
      <c r="J27" s="46">
        <f t="shared" si="4"/>
        <v>0</v>
      </c>
    </row>
    <row r="28" spans="1:10" ht="16.5" thickBot="1">
      <c r="A28" s="35">
        <v>5</v>
      </c>
      <c r="B28" s="36">
        <v>3</v>
      </c>
      <c r="C28" s="36" t="s">
        <v>92</v>
      </c>
      <c r="D28" s="37" t="s">
        <v>114</v>
      </c>
      <c r="E28" s="47">
        <f>G28+H28</f>
        <v>0</v>
      </c>
      <c r="F28" s="47">
        <f>H28+J28</f>
        <v>0</v>
      </c>
      <c r="G28" s="47">
        <v>0</v>
      </c>
      <c r="H28" s="47">
        <f>G28</f>
        <v>0</v>
      </c>
      <c r="I28" s="47">
        <v>0</v>
      </c>
      <c r="J28" s="48">
        <f>I28</f>
        <v>0</v>
      </c>
    </row>
    <row r="30" spans="1:10" ht="15.75">
      <c r="A30" s="88" t="s">
        <v>72</v>
      </c>
      <c r="B30" s="88"/>
      <c r="C30" s="88"/>
      <c r="I30" s="89" t="s">
        <v>73</v>
      </c>
      <c r="J30" s="90"/>
    </row>
    <row r="31" spans="1:10" ht="15.75">
      <c r="A31" s="91" t="s">
        <v>74</v>
      </c>
      <c r="B31" s="91"/>
      <c r="C31" s="91"/>
      <c r="D31" s="92" t="s">
        <v>75</v>
      </c>
      <c r="E31" s="92"/>
      <c r="F31" s="92"/>
      <c r="G31" s="92"/>
      <c r="H31" s="92"/>
      <c r="I31" s="93" t="s">
        <v>76</v>
      </c>
      <c r="J31" s="94"/>
    </row>
    <row r="32" spans="5:10" ht="19.5">
      <c r="E32" s="95" t="s">
        <v>77</v>
      </c>
      <c r="F32" s="96"/>
      <c r="G32" s="96"/>
      <c r="H32" s="96"/>
      <c r="I32" s="97" t="s">
        <v>115</v>
      </c>
      <c r="J32" s="97"/>
    </row>
    <row r="33" spans="5:10" ht="16.5" thickBot="1">
      <c r="E33" s="98" t="s">
        <v>218</v>
      </c>
      <c r="F33" s="98"/>
      <c r="G33" s="98"/>
      <c r="H33" s="98"/>
      <c r="I33" s="99" t="s">
        <v>80</v>
      </c>
      <c r="J33" s="99"/>
    </row>
    <row r="34" spans="1:10" ht="15.75">
      <c r="A34" s="100" t="s">
        <v>81</v>
      </c>
      <c r="B34" s="101"/>
      <c r="C34" s="101"/>
      <c r="D34" s="101"/>
      <c r="E34" s="101" t="s">
        <v>82</v>
      </c>
      <c r="F34" s="101"/>
      <c r="G34" s="101" t="s">
        <v>83</v>
      </c>
      <c r="H34" s="101"/>
      <c r="I34" s="101" t="s">
        <v>84</v>
      </c>
      <c r="J34" s="10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45">
        <f aca="true" t="shared" si="6" ref="E36:F49">G36+I36</f>
        <v>4117698</v>
      </c>
      <c r="F36" s="45">
        <f t="shared" si="6"/>
        <v>4117698</v>
      </c>
      <c r="G36" s="45">
        <f>G37+G38</f>
        <v>4117698</v>
      </c>
      <c r="H36" s="45">
        <f>G36</f>
        <v>4117698</v>
      </c>
      <c r="I36" s="45">
        <f>I37+I38</f>
        <v>0</v>
      </c>
      <c r="J36" s="46">
        <f>I36</f>
        <v>0</v>
      </c>
    </row>
    <row r="37" spans="1:10" ht="15.75">
      <c r="A37" s="32">
        <v>6</v>
      </c>
      <c r="B37" s="26">
        <v>1</v>
      </c>
      <c r="C37" s="26" t="s">
        <v>92</v>
      </c>
      <c r="D37" s="28" t="s">
        <v>117</v>
      </c>
      <c r="E37" s="45">
        <f t="shared" si="6"/>
        <v>4117698</v>
      </c>
      <c r="F37" s="45">
        <f t="shared" si="6"/>
        <v>4117698</v>
      </c>
      <c r="G37" s="45">
        <v>4117698</v>
      </c>
      <c r="H37" s="45">
        <f aca="true" t="shared" si="7" ref="H37:H56">G37</f>
        <v>4117698</v>
      </c>
      <c r="I37" s="45">
        <v>0</v>
      </c>
      <c r="J37" s="46">
        <f aca="true" t="shared" si="8" ref="J37:J56">I37</f>
        <v>0</v>
      </c>
    </row>
    <row r="38" spans="1:10" ht="15.75">
      <c r="A38" s="32">
        <v>6</v>
      </c>
      <c r="B38" s="26">
        <v>2</v>
      </c>
      <c r="C38" s="26" t="s">
        <v>92</v>
      </c>
      <c r="D38" s="28" t="s">
        <v>118</v>
      </c>
      <c r="E38" s="45">
        <f t="shared" si="6"/>
        <v>0</v>
      </c>
      <c r="F38" s="45">
        <f t="shared" si="6"/>
        <v>0</v>
      </c>
      <c r="G38" s="45">
        <v>0</v>
      </c>
      <c r="H38" s="45">
        <f t="shared" si="7"/>
        <v>0</v>
      </c>
      <c r="I38" s="45">
        <v>0</v>
      </c>
      <c r="J38" s="46">
        <f t="shared" si="8"/>
        <v>0</v>
      </c>
    </row>
    <row r="39" spans="1:10" ht="15.75">
      <c r="A39" s="32">
        <v>7</v>
      </c>
      <c r="B39" s="26" t="s">
        <v>92</v>
      </c>
      <c r="C39" s="26" t="s">
        <v>92</v>
      </c>
      <c r="D39" s="28" t="s">
        <v>119</v>
      </c>
      <c r="E39" s="45">
        <f t="shared" si="6"/>
        <v>0</v>
      </c>
      <c r="F39" s="45">
        <f t="shared" si="6"/>
        <v>0</v>
      </c>
      <c r="G39" s="45">
        <v>0</v>
      </c>
      <c r="H39" s="45">
        <f t="shared" si="7"/>
        <v>0</v>
      </c>
      <c r="I39" s="45">
        <v>0</v>
      </c>
      <c r="J39" s="46">
        <f t="shared" si="8"/>
        <v>0</v>
      </c>
    </row>
    <row r="40" spans="1:10" ht="15.75">
      <c r="A40" s="32" t="s">
        <v>92</v>
      </c>
      <c r="B40" s="26" t="s">
        <v>92</v>
      </c>
      <c r="C40" s="26" t="s">
        <v>92</v>
      </c>
      <c r="D40" s="28" t="s">
        <v>120</v>
      </c>
      <c r="E40" s="45">
        <f t="shared" si="6"/>
        <v>0</v>
      </c>
      <c r="F40" s="45">
        <f t="shared" si="6"/>
        <v>0</v>
      </c>
      <c r="G40" s="45">
        <v>0</v>
      </c>
      <c r="H40" s="45">
        <f t="shared" si="7"/>
        <v>0</v>
      </c>
      <c r="I40" s="45">
        <v>0</v>
      </c>
      <c r="J40" s="46">
        <f t="shared" si="8"/>
        <v>0</v>
      </c>
    </row>
    <row r="41" spans="1:10" ht="15.75">
      <c r="A41" s="32">
        <v>8</v>
      </c>
      <c r="B41" s="26" t="s">
        <v>92</v>
      </c>
      <c r="C41" s="26" t="s">
        <v>92</v>
      </c>
      <c r="D41" s="28" t="s">
        <v>121</v>
      </c>
      <c r="E41" s="45">
        <f t="shared" si="6"/>
        <v>27847</v>
      </c>
      <c r="F41" s="45">
        <f t="shared" si="6"/>
        <v>27847</v>
      </c>
      <c r="G41" s="45">
        <v>27847</v>
      </c>
      <c r="H41" s="45">
        <f t="shared" si="7"/>
        <v>27847</v>
      </c>
      <c r="I41" s="45">
        <v>0</v>
      </c>
      <c r="J41" s="46">
        <f t="shared" si="8"/>
        <v>0</v>
      </c>
    </row>
    <row r="42" spans="1:10" ht="15.75">
      <c r="A42" s="32" t="s">
        <v>92</v>
      </c>
      <c r="B42" s="26" t="s">
        <v>92</v>
      </c>
      <c r="C42" s="26" t="s">
        <v>92</v>
      </c>
      <c r="D42" s="28" t="s">
        <v>122</v>
      </c>
      <c r="E42" s="45">
        <f t="shared" si="6"/>
        <v>0</v>
      </c>
      <c r="F42" s="45">
        <f t="shared" si="6"/>
        <v>0</v>
      </c>
      <c r="G42" s="45">
        <f>G43</f>
        <v>0</v>
      </c>
      <c r="H42" s="45">
        <f t="shared" si="7"/>
        <v>0</v>
      </c>
      <c r="I42" s="45">
        <f>I43</f>
        <v>0</v>
      </c>
      <c r="J42" s="46">
        <f t="shared" si="8"/>
        <v>0</v>
      </c>
    </row>
    <row r="43" spans="1:10" ht="15.75">
      <c r="A43" s="32">
        <v>4</v>
      </c>
      <c r="B43" s="26" t="s">
        <v>92</v>
      </c>
      <c r="C43" s="26" t="s">
        <v>92</v>
      </c>
      <c r="D43" s="28" t="s">
        <v>123</v>
      </c>
      <c r="E43" s="45">
        <f t="shared" si="6"/>
        <v>0</v>
      </c>
      <c r="F43" s="45">
        <f t="shared" si="6"/>
        <v>0</v>
      </c>
      <c r="G43" s="45">
        <f>SUM(G44:G47)</f>
        <v>0</v>
      </c>
      <c r="H43" s="45">
        <f t="shared" si="7"/>
        <v>0</v>
      </c>
      <c r="I43" s="45">
        <f>SUM(I44:I47)</f>
        <v>0</v>
      </c>
      <c r="J43" s="46">
        <f t="shared" si="8"/>
        <v>0</v>
      </c>
    </row>
    <row r="44" spans="1:10" ht="15.75">
      <c r="A44" s="32">
        <v>4</v>
      </c>
      <c r="B44" s="26">
        <v>2</v>
      </c>
      <c r="C44" s="26" t="s">
        <v>92</v>
      </c>
      <c r="D44" s="28" t="s">
        <v>124</v>
      </c>
      <c r="E44" s="45">
        <f t="shared" si="6"/>
        <v>0</v>
      </c>
      <c r="F44" s="45">
        <f t="shared" si="6"/>
        <v>0</v>
      </c>
      <c r="G44" s="45">
        <v>0</v>
      </c>
      <c r="H44" s="45">
        <f t="shared" si="7"/>
        <v>0</v>
      </c>
      <c r="I44" s="45">
        <v>0</v>
      </c>
      <c r="J44" s="46">
        <f t="shared" si="8"/>
        <v>0</v>
      </c>
    </row>
    <row r="45" spans="1:10" ht="15.75">
      <c r="A45" s="32" t="s">
        <v>92</v>
      </c>
      <c r="B45" s="26" t="s">
        <v>92</v>
      </c>
      <c r="C45" s="26" t="s">
        <v>92</v>
      </c>
      <c r="D45" s="28" t="s">
        <v>125</v>
      </c>
      <c r="E45" s="45">
        <f t="shared" si="6"/>
        <v>0</v>
      </c>
      <c r="F45" s="45">
        <f t="shared" si="6"/>
        <v>0</v>
      </c>
      <c r="G45" s="45">
        <v>0</v>
      </c>
      <c r="H45" s="45">
        <f t="shared" si="7"/>
        <v>0</v>
      </c>
      <c r="I45" s="45">
        <v>0</v>
      </c>
      <c r="J45" s="46">
        <f t="shared" si="8"/>
        <v>0</v>
      </c>
    </row>
    <row r="46" spans="1:10" ht="15.75">
      <c r="A46" s="32" t="s">
        <v>92</v>
      </c>
      <c r="B46" s="26" t="s">
        <v>92</v>
      </c>
      <c r="C46" s="26" t="s">
        <v>92</v>
      </c>
      <c r="D46" s="28" t="s">
        <v>126</v>
      </c>
      <c r="E46" s="45">
        <f t="shared" si="6"/>
        <v>0</v>
      </c>
      <c r="F46" s="45">
        <f t="shared" si="6"/>
        <v>0</v>
      </c>
      <c r="G46" s="45">
        <v>0</v>
      </c>
      <c r="H46" s="45">
        <f t="shared" si="7"/>
        <v>0</v>
      </c>
      <c r="I46" s="45">
        <v>0</v>
      </c>
      <c r="J46" s="46">
        <f t="shared" si="8"/>
        <v>0</v>
      </c>
    </row>
    <row r="47" spans="1:10" ht="15.75">
      <c r="A47" s="32" t="s">
        <v>92</v>
      </c>
      <c r="B47" s="26" t="s">
        <v>92</v>
      </c>
      <c r="C47" s="26" t="s">
        <v>92</v>
      </c>
      <c r="D47" s="28" t="s">
        <v>127</v>
      </c>
      <c r="E47" s="45">
        <f t="shared" si="6"/>
        <v>0</v>
      </c>
      <c r="F47" s="45">
        <f t="shared" si="6"/>
        <v>0</v>
      </c>
      <c r="G47" s="45">
        <v>0</v>
      </c>
      <c r="H47" s="45">
        <f t="shared" si="7"/>
        <v>0</v>
      </c>
      <c r="I47" s="45">
        <v>0</v>
      </c>
      <c r="J47" s="46">
        <f t="shared" si="8"/>
        <v>0</v>
      </c>
    </row>
    <row r="48" spans="1:10" ht="15.75">
      <c r="A48" s="32">
        <v>9</v>
      </c>
      <c r="B48" s="26" t="s">
        <v>92</v>
      </c>
      <c r="C48" s="26" t="s">
        <v>92</v>
      </c>
      <c r="D48" s="28" t="s">
        <v>128</v>
      </c>
      <c r="E48" s="45">
        <f t="shared" si="6"/>
        <v>0</v>
      </c>
      <c r="F48" s="45">
        <f t="shared" si="6"/>
        <v>0</v>
      </c>
      <c r="G48" s="45">
        <v>0</v>
      </c>
      <c r="H48" s="45">
        <f t="shared" si="7"/>
        <v>0</v>
      </c>
      <c r="I48" s="45">
        <v>0</v>
      </c>
      <c r="J48" s="46">
        <f t="shared" si="8"/>
        <v>0</v>
      </c>
    </row>
    <row r="49" spans="1:10" ht="15.75">
      <c r="A49" s="32" t="s">
        <v>92</v>
      </c>
      <c r="B49" s="26" t="s">
        <v>92</v>
      </c>
      <c r="C49" s="26" t="s">
        <v>92</v>
      </c>
      <c r="D49" s="28" t="s">
        <v>129</v>
      </c>
      <c r="E49" s="45">
        <f t="shared" si="6"/>
        <v>21298248</v>
      </c>
      <c r="F49" s="45">
        <f t="shared" si="6"/>
        <v>21298248</v>
      </c>
      <c r="G49" s="45">
        <f>G7+G42+G48</f>
        <v>21298248</v>
      </c>
      <c r="H49" s="45">
        <f t="shared" si="7"/>
        <v>21298248</v>
      </c>
      <c r="I49" s="45">
        <v>0</v>
      </c>
      <c r="J49" s="46">
        <f t="shared" si="8"/>
        <v>0</v>
      </c>
    </row>
    <row r="50" spans="1:10" ht="15.75">
      <c r="A50" s="32" t="s">
        <v>92</v>
      </c>
      <c r="B50" s="26" t="s">
        <v>92</v>
      </c>
      <c r="C50" s="26" t="s">
        <v>92</v>
      </c>
      <c r="D50" s="28" t="s">
        <v>130</v>
      </c>
      <c r="E50" s="45">
        <f>G50+I50</f>
        <v>174069187</v>
      </c>
      <c r="F50" s="45">
        <f>H50+J50</f>
        <v>174069187</v>
      </c>
      <c r="G50" s="45">
        <v>174069187</v>
      </c>
      <c r="H50" s="45">
        <f t="shared" si="7"/>
        <v>174069187</v>
      </c>
      <c r="I50" s="45">
        <v>0</v>
      </c>
      <c r="J50" s="46">
        <f t="shared" si="8"/>
        <v>0</v>
      </c>
    </row>
    <row r="51" spans="1:10" ht="15.75">
      <c r="A51" s="32" t="s">
        <v>92</v>
      </c>
      <c r="B51" s="26" t="s">
        <v>92</v>
      </c>
      <c r="C51" s="26" t="s">
        <v>92</v>
      </c>
      <c r="D51" s="28" t="s">
        <v>131</v>
      </c>
      <c r="E51" s="45">
        <f aca="true" t="shared" si="9" ref="E51:F56">G51+I51</f>
        <v>0</v>
      </c>
      <c r="F51" s="45">
        <f t="shared" si="9"/>
        <v>0</v>
      </c>
      <c r="G51" s="45">
        <v>0</v>
      </c>
      <c r="H51" s="45">
        <f t="shared" si="7"/>
        <v>0</v>
      </c>
      <c r="I51" s="45">
        <v>0</v>
      </c>
      <c r="J51" s="46">
        <f t="shared" si="8"/>
        <v>0</v>
      </c>
    </row>
    <row r="52" spans="1:10" ht="15.75">
      <c r="A52" s="32" t="s">
        <v>92</v>
      </c>
      <c r="B52" s="26" t="s">
        <v>92</v>
      </c>
      <c r="C52" s="26" t="s">
        <v>92</v>
      </c>
      <c r="D52" s="28" t="s">
        <v>132</v>
      </c>
      <c r="E52" s="45">
        <f t="shared" si="9"/>
        <v>0</v>
      </c>
      <c r="F52" s="45">
        <f t="shared" si="9"/>
        <v>0</v>
      </c>
      <c r="G52" s="45">
        <v>0</v>
      </c>
      <c r="H52" s="45">
        <f t="shared" si="7"/>
        <v>0</v>
      </c>
      <c r="I52" s="45">
        <v>0</v>
      </c>
      <c r="J52" s="46">
        <f t="shared" si="8"/>
        <v>0</v>
      </c>
    </row>
    <row r="53" spans="1:10" ht="15.75">
      <c r="A53" s="32" t="s">
        <v>92</v>
      </c>
      <c r="B53" s="26" t="s">
        <v>92</v>
      </c>
      <c r="C53" s="26" t="s">
        <v>92</v>
      </c>
      <c r="D53" s="28" t="s">
        <v>133</v>
      </c>
      <c r="E53" s="45">
        <f t="shared" si="9"/>
        <v>0</v>
      </c>
      <c r="F53" s="45">
        <f t="shared" si="9"/>
        <v>0</v>
      </c>
      <c r="G53" s="45">
        <v>0</v>
      </c>
      <c r="H53" s="45">
        <f t="shared" si="7"/>
        <v>0</v>
      </c>
      <c r="I53" s="45">
        <v>0</v>
      </c>
      <c r="J53" s="46">
        <f t="shared" si="8"/>
        <v>0</v>
      </c>
    </row>
    <row r="54" spans="1:10" ht="15.75">
      <c r="A54" s="32" t="s">
        <v>92</v>
      </c>
      <c r="B54" s="26" t="s">
        <v>92</v>
      </c>
      <c r="C54" s="26" t="s">
        <v>92</v>
      </c>
      <c r="D54" s="28" t="s">
        <v>134</v>
      </c>
      <c r="E54" s="45">
        <f t="shared" si="9"/>
        <v>0</v>
      </c>
      <c r="F54" s="45">
        <f t="shared" si="9"/>
        <v>0</v>
      </c>
      <c r="G54" s="45">
        <v>0</v>
      </c>
      <c r="H54" s="45">
        <f t="shared" si="7"/>
        <v>0</v>
      </c>
      <c r="I54" s="45">
        <v>0</v>
      </c>
      <c r="J54" s="46">
        <f t="shared" si="8"/>
        <v>0</v>
      </c>
    </row>
    <row r="55" spans="1:10" ht="15.75">
      <c r="A55" s="32" t="s">
        <v>92</v>
      </c>
      <c r="B55" s="26" t="s">
        <v>92</v>
      </c>
      <c r="C55" s="26" t="s">
        <v>92</v>
      </c>
      <c r="D55" s="28" t="s">
        <v>135</v>
      </c>
      <c r="E55" s="45">
        <f t="shared" si="9"/>
        <v>0</v>
      </c>
      <c r="F55" s="45">
        <f t="shared" si="9"/>
        <v>0</v>
      </c>
      <c r="G55" s="45">
        <v>0</v>
      </c>
      <c r="H55" s="45">
        <f t="shared" si="7"/>
        <v>0</v>
      </c>
      <c r="I55" s="45">
        <v>0</v>
      </c>
      <c r="J55" s="46">
        <f t="shared" si="8"/>
        <v>0</v>
      </c>
    </row>
    <row r="56" spans="1:10" ht="15.75">
      <c r="A56" s="32" t="s">
        <v>92</v>
      </c>
      <c r="B56" s="26" t="s">
        <v>92</v>
      </c>
      <c r="C56" s="26" t="s">
        <v>92</v>
      </c>
      <c r="D56" s="28" t="s">
        <v>136</v>
      </c>
      <c r="E56" s="45">
        <f t="shared" si="9"/>
        <v>0</v>
      </c>
      <c r="F56" s="45">
        <f t="shared" si="9"/>
        <v>0</v>
      </c>
      <c r="G56" s="45">
        <v>0</v>
      </c>
      <c r="H56" s="45">
        <f t="shared" si="7"/>
        <v>0</v>
      </c>
      <c r="I56" s="45">
        <v>0</v>
      </c>
      <c r="J56" s="46">
        <f t="shared" si="8"/>
        <v>0</v>
      </c>
    </row>
    <row r="57" spans="1:10" ht="15.75">
      <c r="A57" s="32"/>
      <c r="B57" s="26"/>
      <c r="C57" s="26"/>
      <c r="D57" s="28"/>
      <c r="E57" s="45"/>
      <c r="F57" s="45"/>
      <c r="G57" s="45"/>
      <c r="H57" s="45"/>
      <c r="I57" s="45"/>
      <c r="J57" s="46"/>
    </row>
    <row r="58" spans="1:10" ht="15.75">
      <c r="A58" s="32"/>
      <c r="B58" s="26"/>
      <c r="C58" s="26"/>
      <c r="D58" s="28"/>
      <c r="E58" s="45"/>
      <c r="F58" s="45"/>
      <c r="G58" s="45"/>
      <c r="H58" s="45"/>
      <c r="I58" s="45"/>
      <c r="J58" s="46"/>
    </row>
    <row r="59" spans="1:10" ht="15.75">
      <c r="A59" s="32" t="s">
        <v>92</v>
      </c>
      <c r="B59" s="26" t="s">
        <v>92</v>
      </c>
      <c r="C59" s="26" t="s">
        <v>92</v>
      </c>
      <c r="D59" s="28" t="s">
        <v>137</v>
      </c>
      <c r="E59" s="45">
        <f>E49+E50+E51+E52+E53+E54+E55+E56</f>
        <v>195367435</v>
      </c>
      <c r="F59" s="45"/>
      <c r="G59" s="45"/>
      <c r="H59" s="45"/>
      <c r="I59" s="45"/>
      <c r="J59" s="46"/>
    </row>
    <row r="60" spans="1:10" ht="15.75">
      <c r="A60" s="32" t="s">
        <v>92</v>
      </c>
      <c r="B60" s="26" t="s">
        <v>92</v>
      </c>
      <c r="C60" s="26" t="s">
        <v>92</v>
      </c>
      <c r="D60" s="28" t="s">
        <v>138</v>
      </c>
      <c r="E60" s="45">
        <v>0</v>
      </c>
      <c r="F60" s="45"/>
      <c r="G60" s="45"/>
      <c r="H60" s="45"/>
      <c r="I60" s="45"/>
      <c r="J60" s="46"/>
    </row>
    <row r="61" spans="1:10" ht="15.75">
      <c r="A61" s="32" t="s">
        <v>92</v>
      </c>
      <c r="B61" s="26" t="s">
        <v>92</v>
      </c>
      <c r="C61" s="26" t="s">
        <v>92</v>
      </c>
      <c r="D61" s="28" t="s">
        <v>139</v>
      </c>
      <c r="E61" s="45">
        <f>E59+E60</f>
        <v>195367435</v>
      </c>
      <c r="F61" s="45"/>
      <c r="G61" s="45"/>
      <c r="H61" s="45"/>
      <c r="I61" s="45"/>
      <c r="J61" s="46"/>
    </row>
    <row r="62" spans="1:10" ht="15.75">
      <c r="A62" s="32" t="s">
        <v>92</v>
      </c>
      <c r="B62" s="26" t="s">
        <v>92</v>
      </c>
      <c r="C62" s="26" t="s">
        <v>92</v>
      </c>
      <c r="D62" s="28" t="s">
        <v>140</v>
      </c>
      <c r="E62" s="45">
        <v>119600000</v>
      </c>
      <c r="F62" s="45"/>
      <c r="G62" s="45"/>
      <c r="H62" s="45"/>
      <c r="I62" s="45"/>
      <c r="J62" s="46"/>
    </row>
    <row r="63" spans="1:10" ht="15.75">
      <c r="A63" s="32" t="s">
        <v>92</v>
      </c>
      <c r="B63" s="26" t="s">
        <v>92</v>
      </c>
      <c r="C63" s="26" t="s">
        <v>92</v>
      </c>
      <c r="D63" s="28" t="s">
        <v>141</v>
      </c>
      <c r="E63" s="45">
        <v>9890000</v>
      </c>
      <c r="F63" s="45"/>
      <c r="G63" s="45"/>
      <c r="H63" s="45"/>
      <c r="I63" s="45"/>
      <c r="J63" s="46"/>
    </row>
    <row r="64" spans="1:10" ht="16.5" thickBot="1">
      <c r="A64" s="35" t="s">
        <v>92</v>
      </c>
      <c r="B64" s="36" t="s">
        <v>92</v>
      </c>
      <c r="C64" s="36" t="s">
        <v>92</v>
      </c>
      <c r="D64" s="37" t="s">
        <v>142</v>
      </c>
      <c r="E64" s="47">
        <v>9890000</v>
      </c>
      <c r="F64" s="47"/>
      <c r="G64" s="47"/>
      <c r="H64" s="47"/>
      <c r="I64" s="47"/>
      <c r="J64" s="48"/>
    </row>
    <row r="66" spans="1:10" ht="15.75">
      <c r="A66" s="88" t="s">
        <v>72</v>
      </c>
      <c r="B66" s="88"/>
      <c r="C66" s="88"/>
      <c r="I66" s="89" t="s">
        <v>73</v>
      </c>
      <c r="J66" s="90"/>
    </row>
    <row r="67" spans="1:10" ht="15.75">
      <c r="A67" s="91" t="s">
        <v>74</v>
      </c>
      <c r="B67" s="91"/>
      <c r="C67" s="91"/>
      <c r="D67" s="92" t="s">
        <v>75</v>
      </c>
      <c r="E67" s="92"/>
      <c r="F67" s="92"/>
      <c r="G67" s="92"/>
      <c r="H67" s="92"/>
      <c r="I67" s="93" t="s">
        <v>76</v>
      </c>
      <c r="J67" s="94"/>
    </row>
    <row r="68" spans="5:10" ht="19.5">
      <c r="E68" s="95" t="s">
        <v>77</v>
      </c>
      <c r="F68" s="96"/>
      <c r="G68" s="96"/>
      <c r="H68" s="96"/>
      <c r="I68" s="97" t="s">
        <v>143</v>
      </c>
      <c r="J68" s="97"/>
    </row>
    <row r="69" spans="5:10" ht="16.5" thickBot="1">
      <c r="E69" s="98" t="s">
        <v>218</v>
      </c>
      <c r="F69" s="98"/>
      <c r="G69" s="98"/>
      <c r="H69" s="98"/>
      <c r="I69" s="99" t="s">
        <v>80</v>
      </c>
      <c r="J69" s="99"/>
    </row>
    <row r="70" spans="1:10" ht="15.75">
      <c r="A70" s="100" t="s">
        <v>81</v>
      </c>
      <c r="B70" s="101"/>
      <c r="C70" s="101"/>
      <c r="D70" s="101"/>
      <c r="E70" s="101" t="s">
        <v>82</v>
      </c>
      <c r="F70" s="101"/>
      <c r="G70" s="101" t="s">
        <v>144</v>
      </c>
      <c r="H70" s="101"/>
      <c r="I70" s="101" t="s">
        <v>145</v>
      </c>
      <c r="J70" s="10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45">
        <f aca="true" t="shared" si="10" ref="E72:F92">G72+I72</f>
        <v>16664601</v>
      </c>
      <c r="F72" s="45">
        <f t="shared" si="10"/>
        <v>16664601</v>
      </c>
      <c r="G72" s="45">
        <f>G73+G78+G82+G87+G100+G103+G106+G109+G110</f>
        <v>16664601</v>
      </c>
      <c r="H72" s="45">
        <f>G72</f>
        <v>16664601</v>
      </c>
      <c r="I72" s="45">
        <f>I73+I78+I82+I87+I100+I103+I106+I109+I110</f>
        <v>0</v>
      </c>
      <c r="J72" s="46">
        <f>I72</f>
        <v>0</v>
      </c>
    </row>
    <row r="73" spans="1:10" ht="15.75">
      <c r="A73" s="32">
        <v>1</v>
      </c>
      <c r="B73" s="26" t="s">
        <v>92</v>
      </c>
      <c r="C73" s="26" t="s">
        <v>92</v>
      </c>
      <c r="D73" s="28" t="s">
        <v>147</v>
      </c>
      <c r="E73" s="45">
        <f t="shared" si="10"/>
        <v>11372405</v>
      </c>
      <c r="F73" s="45">
        <f t="shared" si="10"/>
        <v>11372405</v>
      </c>
      <c r="G73" s="45">
        <f>SUM(G74:G77)</f>
        <v>11372405</v>
      </c>
      <c r="H73" s="45">
        <f aca="true" t="shared" si="11" ref="H73:H91">G73</f>
        <v>11372405</v>
      </c>
      <c r="I73" s="45">
        <f>SUM(I74:I77)</f>
        <v>0</v>
      </c>
      <c r="J73" s="46">
        <f aca="true" t="shared" si="12" ref="J73:J91">I73</f>
        <v>0</v>
      </c>
    </row>
    <row r="74" spans="1:10" ht="15.75">
      <c r="A74" s="32">
        <v>1</v>
      </c>
      <c r="B74" s="26">
        <v>1</v>
      </c>
      <c r="C74" s="26" t="s">
        <v>92</v>
      </c>
      <c r="D74" s="28" t="s">
        <v>148</v>
      </c>
      <c r="E74" s="45">
        <f t="shared" si="10"/>
        <v>6535558</v>
      </c>
      <c r="F74" s="45">
        <f t="shared" si="10"/>
        <v>6535558</v>
      </c>
      <c r="G74" s="45">
        <v>6535558</v>
      </c>
      <c r="H74" s="45">
        <f t="shared" si="11"/>
        <v>6535558</v>
      </c>
      <c r="I74" s="45">
        <v>0</v>
      </c>
      <c r="J74" s="46">
        <f t="shared" si="12"/>
        <v>0</v>
      </c>
    </row>
    <row r="75" spans="1:10" ht="15.75">
      <c r="A75" s="32">
        <v>1</v>
      </c>
      <c r="B75" s="26">
        <v>2</v>
      </c>
      <c r="C75" s="26" t="s">
        <v>92</v>
      </c>
      <c r="D75" s="28" t="s">
        <v>149</v>
      </c>
      <c r="E75" s="45">
        <f t="shared" si="10"/>
        <v>2814774</v>
      </c>
      <c r="F75" s="45">
        <f t="shared" si="10"/>
        <v>2814774</v>
      </c>
      <c r="G75" s="45">
        <v>2814774</v>
      </c>
      <c r="H75" s="45">
        <f t="shared" si="11"/>
        <v>2814774</v>
      </c>
      <c r="I75" s="45">
        <v>0</v>
      </c>
      <c r="J75" s="46">
        <f t="shared" si="12"/>
        <v>0</v>
      </c>
    </row>
    <row r="76" spans="1:10" ht="15.75">
      <c r="A76" s="32">
        <v>1</v>
      </c>
      <c r="B76" s="26">
        <v>3</v>
      </c>
      <c r="C76" s="26" t="s">
        <v>92</v>
      </c>
      <c r="D76" s="28" t="s">
        <v>150</v>
      </c>
      <c r="E76" s="45">
        <f t="shared" si="10"/>
        <v>2022073</v>
      </c>
      <c r="F76" s="45">
        <f t="shared" si="10"/>
        <v>2022073</v>
      </c>
      <c r="G76" s="45">
        <v>2022073</v>
      </c>
      <c r="H76" s="45">
        <f t="shared" si="11"/>
        <v>2022073</v>
      </c>
      <c r="I76" s="45">
        <v>0</v>
      </c>
      <c r="J76" s="46">
        <f t="shared" si="12"/>
        <v>0</v>
      </c>
    </row>
    <row r="77" spans="1:10" ht="15.75">
      <c r="A77" s="32">
        <v>1</v>
      </c>
      <c r="B77" s="26">
        <v>4</v>
      </c>
      <c r="C77" s="26" t="s">
        <v>92</v>
      </c>
      <c r="D77" s="28" t="s">
        <v>151</v>
      </c>
      <c r="E77" s="45">
        <f t="shared" si="10"/>
        <v>0</v>
      </c>
      <c r="F77" s="45">
        <f t="shared" si="10"/>
        <v>0</v>
      </c>
      <c r="G77" s="45">
        <v>0</v>
      </c>
      <c r="H77" s="45">
        <f t="shared" si="11"/>
        <v>0</v>
      </c>
      <c r="I77" s="45">
        <v>0</v>
      </c>
      <c r="J77" s="46">
        <f t="shared" si="12"/>
        <v>0</v>
      </c>
    </row>
    <row r="78" spans="1:10" ht="15.75">
      <c r="A78" s="32">
        <v>2</v>
      </c>
      <c r="B78" s="26" t="s">
        <v>92</v>
      </c>
      <c r="C78" s="26" t="s">
        <v>92</v>
      </c>
      <c r="D78" s="28" t="s">
        <v>152</v>
      </c>
      <c r="E78" s="45">
        <f t="shared" si="10"/>
        <v>1025151</v>
      </c>
      <c r="F78" s="45">
        <f t="shared" si="10"/>
        <v>1025151</v>
      </c>
      <c r="G78" s="45">
        <f>SUM(G79:G81)</f>
        <v>1025151</v>
      </c>
      <c r="H78" s="45">
        <f t="shared" si="11"/>
        <v>1025151</v>
      </c>
      <c r="I78" s="45">
        <f>SUM(I79:I81)</f>
        <v>0</v>
      </c>
      <c r="J78" s="46">
        <f t="shared" si="12"/>
        <v>0</v>
      </c>
    </row>
    <row r="79" spans="1:10" ht="15.75">
      <c r="A79" s="32">
        <v>2</v>
      </c>
      <c r="B79" s="26">
        <v>1</v>
      </c>
      <c r="C79" s="26" t="s">
        <v>92</v>
      </c>
      <c r="D79" s="28" t="s">
        <v>153</v>
      </c>
      <c r="E79" s="45">
        <f t="shared" si="10"/>
        <v>896391</v>
      </c>
      <c r="F79" s="45">
        <f t="shared" si="10"/>
        <v>896391</v>
      </c>
      <c r="G79" s="45">
        <v>896391</v>
      </c>
      <c r="H79" s="45">
        <f t="shared" si="11"/>
        <v>896391</v>
      </c>
      <c r="I79" s="45">
        <v>0</v>
      </c>
      <c r="J79" s="46">
        <f t="shared" si="12"/>
        <v>0</v>
      </c>
    </row>
    <row r="80" spans="1:10" ht="15.75">
      <c r="A80" s="32">
        <v>2</v>
      </c>
      <c r="B80" s="26">
        <v>2</v>
      </c>
      <c r="C80" s="26" t="s">
        <v>92</v>
      </c>
      <c r="D80" s="28" t="s">
        <v>154</v>
      </c>
      <c r="E80" s="45">
        <f t="shared" si="10"/>
        <v>0</v>
      </c>
      <c r="F80" s="45">
        <f t="shared" si="10"/>
        <v>0</v>
      </c>
      <c r="G80" s="45">
        <v>0</v>
      </c>
      <c r="H80" s="45">
        <f t="shared" si="11"/>
        <v>0</v>
      </c>
      <c r="I80" s="45">
        <v>0</v>
      </c>
      <c r="J80" s="46">
        <f t="shared" si="12"/>
        <v>0</v>
      </c>
    </row>
    <row r="81" spans="1:10" ht="15.75">
      <c r="A81" s="32">
        <v>2</v>
      </c>
      <c r="B81" s="26">
        <v>3</v>
      </c>
      <c r="C81" s="26" t="s">
        <v>92</v>
      </c>
      <c r="D81" s="28" t="s">
        <v>155</v>
      </c>
      <c r="E81" s="45">
        <f t="shared" si="10"/>
        <v>128760</v>
      </c>
      <c r="F81" s="45">
        <f t="shared" si="10"/>
        <v>128760</v>
      </c>
      <c r="G81" s="45">
        <v>128760</v>
      </c>
      <c r="H81" s="45">
        <f t="shared" si="11"/>
        <v>128760</v>
      </c>
      <c r="I81" s="45">
        <v>0</v>
      </c>
      <c r="J81" s="46">
        <f t="shared" si="12"/>
        <v>0</v>
      </c>
    </row>
    <row r="82" spans="1:10" ht="15.75">
      <c r="A82" s="32">
        <v>3</v>
      </c>
      <c r="B82" s="26" t="s">
        <v>92</v>
      </c>
      <c r="C82" s="26" t="s">
        <v>92</v>
      </c>
      <c r="D82" s="28" t="s">
        <v>156</v>
      </c>
      <c r="E82" s="45">
        <f t="shared" si="10"/>
        <v>1354673</v>
      </c>
      <c r="F82" s="45">
        <f t="shared" si="10"/>
        <v>1354673</v>
      </c>
      <c r="G82" s="45">
        <f>SUM(G83:G86)</f>
        <v>1354673</v>
      </c>
      <c r="H82" s="45">
        <f t="shared" si="11"/>
        <v>1354673</v>
      </c>
      <c r="I82" s="45">
        <f>SUM(I83:I86)</f>
        <v>0</v>
      </c>
      <c r="J82" s="46">
        <f t="shared" si="12"/>
        <v>0</v>
      </c>
    </row>
    <row r="83" spans="1:10" ht="15.75">
      <c r="A83" s="32">
        <v>3</v>
      </c>
      <c r="B83" s="26">
        <v>1</v>
      </c>
      <c r="C83" s="26" t="s">
        <v>92</v>
      </c>
      <c r="D83" s="28" t="s">
        <v>157</v>
      </c>
      <c r="E83" s="45">
        <f t="shared" si="10"/>
        <v>664328</v>
      </c>
      <c r="F83" s="45">
        <f t="shared" si="10"/>
        <v>664328</v>
      </c>
      <c r="G83" s="45">
        <v>664328</v>
      </c>
      <c r="H83" s="45">
        <f t="shared" si="11"/>
        <v>664328</v>
      </c>
      <c r="I83" s="45">
        <v>0</v>
      </c>
      <c r="J83" s="46">
        <f t="shared" si="12"/>
        <v>0</v>
      </c>
    </row>
    <row r="84" spans="1:10" ht="15.75">
      <c r="A84" s="32">
        <v>3</v>
      </c>
      <c r="B84" s="26">
        <v>2</v>
      </c>
      <c r="C84" s="26" t="s">
        <v>92</v>
      </c>
      <c r="D84" s="28" t="s">
        <v>158</v>
      </c>
      <c r="E84" s="45">
        <f t="shared" si="10"/>
        <v>0</v>
      </c>
      <c r="F84" s="45">
        <f t="shared" si="10"/>
        <v>0</v>
      </c>
      <c r="G84" s="45">
        <v>0</v>
      </c>
      <c r="H84" s="45">
        <f t="shared" si="11"/>
        <v>0</v>
      </c>
      <c r="I84" s="45">
        <v>0</v>
      </c>
      <c r="J84" s="46">
        <f t="shared" si="12"/>
        <v>0</v>
      </c>
    </row>
    <row r="85" spans="1:10" ht="15.75">
      <c r="A85" s="32">
        <v>3</v>
      </c>
      <c r="B85" s="26">
        <v>3</v>
      </c>
      <c r="C85" s="26" t="s">
        <v>92</v>
      </c>
      <c r="D85" s="28" t="s">
        <v>159</v>
      </c>
      <c r="E85" s="45">
        <f t="shared" si="10"/>
        <v>660158</v>
      </c>
      <c r="F85" s="45">
        <f t="shared" si="10"/>
        <v>660158</v>
      </c>
      <c r="G85" s="45">
        <v>660158</v>
      </c>
      <c r="H85" s="45">
        <f t="shared" si="11"/>
        <v>660158</v>
      </c>
      <c r="I85" s="45">
        <v>0</v>
      </c>
      <c r="J85" s="46">
        <f t="shared" si="12"/>
        <v>0</v>
      </c>
    </row>
    <row r="86" spans="1:10" ht="15.75">
      <c r="A86" s="32">
        <v>3</v>
      </c>
      <c r="B86" s="26">
        <v>4</v>
      </c>
      <c r="C86" s="26" t="s">
        <v>92</v>
      </c>
      <c r="D86" s="28" t="s">
        <v>160</v>
      </c>
      <c r="E86" s="45">
        <f t="shared" si="10"/>
        <v>30187</v>
      </c>
      <c r="F86" s="45">
        <f t="shared" si="10"/>
        <v>30187</v>
      </c>
      <c r="G86" s="45">
        <v>30187</v>
      </c>
      <c r="H86" s="45">
        <f t="shared" si="11"/>
        <v>30187</v>
      </c>
      <c r="I86" s="45">
        <v>0</v>
      </c>
      <c r="J86" s="46">
        <f t="shared" si="12"/>
        <v>0</v>
      </c>
    </row>
    <row r="87" spans="1:10" ht="15.75">
      <c r="A87" s="32">
        <v>4</v>
      </c>
      <c r="B87" s="26" t="s">
        <v>92</v>
      </c>
      <c r="C87" s="26" t="s">
        <v>92</v>
      </c>
      <c r="D87" s="28" t="s">
        <v>161</v>
      </c>
      <c r="E87" s="45">
        <f t="shared" si="10"/>
        <v>998595</v>
      </c>
      <c r="F87" s="45">
        <f t="shared" si="10"/>
        <v>998595</v>
      </c>
      <c r="G87" s="45">
        <f>SUM(G88:G92)</f>
        <v>998595</v>
      </c>
      <c r="H87" s="45">
        <f t="shared" si="11"/>
        <v>998595</v>
      </c>
      <c r="I87" s="45">
        <f>SUM(I88:I92)</f>
        <v>0</v>
      </c>
      <c r="J87" s="46">
        <f t="shared" si="12"/>
        <v>0</v>
      </c>
    </row>
    <row r="88" spans="1:10" ht="15.75">
      <c r="A88" s="32">
        <v>4</v>
      </c>
      <c r="B88" s="26">
        <v>1</v>
      </c>
      <c r="C88" s="26" t="s">
        <v>92</v>
      </c>
      <c r="D88" s="28" t="s">
        <v>162</v>
      </c>
      <c r="E88" s="45">
        <f t="shared" si="10"/>
        <v>33000</v>
      </c>
      <c r="F88" s="45">
        <f t="shared" si="10"/>
        <v>33000</v>
      </c>
      <c r="G88" s="45">
        <v>33000</v>
      </c>
      <c r="H88" s="45">
        <f t="shared" si="11"/>
        <v>33000</v>
      </c>
      <c r="I88" s="45">
        <v>0</v>
      </c>
      <c r="J88" s="46">
        <f t="shared" si="12"/>
        <v>0</v>
      </c>
    </row>
    <row r="89" spans="1:10" ht="15.75">
      <c r="A89" s="32">
        <v>4</v>
      </c>
      <c r="B89" s="26">
        <v>2</v>
      </c>
      <c r="C89" s="26" t="s">
        <v>92</v>
      </c>
      <c r="D89" s="28" t="s">
        <v>163</v>
      </c>
      <c r="E89" s="45">
        <f t="shared" si="10"/>
        <v>960595</v>
      </c>
      <c r="F89" s="45">
        <f t="shared" si="10"/>
        <v>960595</v>
      </c>
      <c r="G89" s="45">
        <v>960595</v>
      </c>
      <c r="H89" s="45">
        <f t="shared" si="11"/>
        <v>960595</v>
      </c>
      <c r="I89" s="45">
        <v>0</v>
      </c>
      <c r="J89" s="46">
        <f t="shared" si="12"/>
        <v>0</v>
      </c>
    </row>
    <row r="90" spans="1:10" ht="15.75">
      <c r="A90" s="32">
        <v>4</v>
      </c>
      <c r="B90" s="26">
        <v>3</v>
      </c>
      <c r="C90" s="26" t="s">
        <v>92</v>
      </c>
      <c r="D90" s="28" t="s">
        <v>164</v>
      </c>
      <c r="E90" s="45">
        <f t="shared" si="10"/>
        <v>5000</v>
      </c>
      <c r="F90" s="45">
        <f t="shared" si="10"/>
        <v>5000</v>
      </c>
      <c r="G90" s="45">
        <v>5000</v>
      </c>
      <c r="H90" s="45">
        <f t="shared" si="11"/>
        <v>5000</v>
      </c>
      <c r="I90" s="45">
        <v>0</v>
      </c>
      <c r="J90" s="46">
        <f t="shared" si="12"/>
        <v>0</v>
      </c>
    </row>
    <row r="91" spans="1:10" ht="15.75">
      <c r="A91" s="32">
        <v>4</v>
      </c>
      <c r="B91" s="26">
        <v>4</v>
      </c>
      <c r="C91" s="26" t="s">
        <v>92</v>
      </c>
      <c r="D91" s="28" t="s">
        <v>165</v>
      </c>
      <c r="E91" s="45">
        <f t="shared" si="10"/>
        <v>0</v>
      </c>
      <c r="F91" s="45">
        <f t="shared" si="10"/>
        <v>0</v>
      </c>
      <c r="G91" s="45">
        <v>0</v>
      </c>
      <c r="H91" s="45">
        <f t="shared" si="11"/>
        <v>0</v>
      </c>
      <c r="I91" s="45">
        <v>0</v>
      </c>
      <c r="J91" s="46">
        <f t="shared" si="12"/>
        <v>0</v>
      </c>
    </row>
    <row r="92" spans="1:10" ht="16.5" thickBot="1">
      <c r="A92" s="35">
        <v>4</v>
      </c>
      <c r="B92" s="36">
        <v>5</v>
      </c>
      <c r="C92" s="36" t="s">
        <v>92</v>
      </c>
      <c r="D92" s="37" t="s">
        <v>166</v>
      </c>
      <c r="E92" s="47">
        <f t="shared" si="10"/>
        <v>0</v>
      </c>
      <c r="F92" s="47">
        <f t="shared" si="10"/>
        <v>0</v>
      </c>
      <c r="G92" s="47">
        <v>0</v>
      </c>
      <c r="H92" s="47">
        <f>G92</f>
        <v>0</v>
      </c>
      <c r="I92" s="47">
        <v>0</v>
      </c>
      <c r="J92" s="48">
        <f>I92</f>
        <v>0</v>
      </c>
    </row>
    <row r="94" spans="1:10" ht="15.75">
      <c r="A94" s="88" t="s">
        <v>72</v>
      </c>
      <c r="B94" s="88"/>
      <c r="C94" s="88"/>
      <c r="I94" s="89" t="s">
        <v>73</v>
      </c>
      <c r="J94" s="90"/>
    </row>
    <row r="95" spans="1:10" ht="15.75">
      <c r="A95" s="91" t="s">
        <v>74</v>
      </c>
      <c r="B95" s="91"/>
      <c r="C95" s="91"/>
      <c r="D95" s="92" t="s">
        <v>75</v>
      </c>
      <c r="E95" s="92"/>
      <c r="F95" s="92"/>
      <c r="G95" s="92"/>
      <c r="H95" s="92"/>
      <c r="I95" s="93" t="s">
        <v>76</v>
      </c>
      <c r="J95" s="94"/>
    </row>
    <row r="96" spans="5:10" ht="19.5">
      <c r="E96" s="95" t="s">
        <v>77</v>
      </c>
      <c r="F96" s="96"/>
      <c r="G96" s="96"/>
      <c r="H96" s="96"/>
      <c r="I96" s="97" t="s">
        <v>167</v>
      </c>
      <c r="J96" s="97"/>
    </row>
    <row r="97" spans="5:10" ht="16.5" thickBot="1">
      <c r="E97" s="98" t="s">
        <v>218</v>
      </c>
      <c r="F97" s="98"/>
      <c r="G97" s="98"/>
      <c r="H97" s="98"/>
      <c r="I97" s="99" t="s">
        <v>80</v>
      </c>
      <c r="J97" s="99"/>
    </row>
    <row r="98" spans="1:10" ht="15.75">
      <c r="A98" s="100" t="s">
        <v>81</v>
      </c>
      <c r="B98" s="101"/>
      <c r="C98" s="101"/>
      <c r="D98" s="101"/>
      <c r="E98" s="101" t="s">
        <v>82</v>
      </c>
      <c r="F98" s="101"/>
      <c r="G98" s="101" t="s">
        <v>144</v>
      </c>
      <c r="H98" s="101"/>
      <c r="I98" s="101" t="s">
        <v>145</v>
      </c>
      <c r="J98" s="10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45">
        <f>G100+I100</f>
        <v>1532875</v>
      </c>
      <c r="F100" s="45">
        <f>H100+J100</f>
        <v>1532875</v>
      </c>
      <c r="G100" s="45">
        <f>SUM(G101:G102)</f>
        <v>1532875</v>
      </c>
      <c r="H100" s="45">
        <f>G100</f>
        <v>1532875</v>
      </c>
      <c r="I100" s="45">
        <f>SUM(I101:I102)</f>
        <v>0</v>
      </c>
      <c r="J100" s="46">
        <f>I100</f>
        <v>0</v>
      </c>
    </row>
    <row r="101" spans="1:10" ht="15.75">
      <c r="A101" s="32">
        <v>5</v>
      </c>
      <c r="B101" s="26">
        <v>1</v>
      </c>
      <c r="C101" s="26" t="s">
        <v>92</v>
      </c>
      <c r="D101" s="28" t="s">
        <v>169</v>
      </c>
      <c r="E101" s="45">
        <f aca="true" t="shared" si="13" ref="E101:F109">G101+I101</f>
        <v>0</v>
      </c>
      <c r="F101" s="45">
        <f t="shared" si="13"/>
        <v>0</v>
      </c>
      <c r="G101" s="45">
        <v>0</v>
      </c>
      <c r="H101" s="45">
        <f aca="true" t="shared" si="14" ref="H101:H109">G101</f>
        <v>0</v>
      </c>
      <c r="I101" s="45">
        <v>0</v>
      </c>
      <c r="J101" s="46">
        <f aca="true" t="shared" si="15" ref="J101:J109">I101</f>
        <v>0</v>
      </c>
    </row>
    <row r="102" spans="1:10" ht="15.75">
      <c r="A102" s="32">
        <v>5</v>
      </c>
      <c r="B102" s="26">
        <v>2</v>
      </c>
      <c r="C102" s="26" t="s">
        <v>92</v>
      </c>
      <c r="D102" s="28" t="s">
        <v>170</v>
      </c>
      <c r="E102" s="45">
        <f t="shared" si="13"/>
        <v>1532875</v>
      </c>
      <c r="F102" s="45">
        <f t="shared" si="13"/>
        <v>1532875</v>
      </c>
      <c r="G102" s="45">
        <v>1532875</v>
      </c>
      <c r="H102" s="45">
        <f t="shared" si="14"/>
        <v>1532875</v>
      </c>
      <c r="I102" s="45">
        <v>0</v>
      </c>
      <c r="J102" s="46">
        <f t="shared" si="15"/>
        <v>0</v>
      </c>
    </row>
    <row r="103" spans="1:10" ht="15.75">
      <c r="A103" s="32">
        <v>9</v>
      </c>
      <c r="B103" s="26" t="s">
        <v>92</v>
      </c>
      <c r="C103" s="26" t="s">
        <v>92</v>
      </c>
      <c r="D103" s="28" t="s">
        <v>171</v>
      </c>
      <c r="E103" s="45">
        <f t="shared" si="13"/>
        <v>380902</v>
      </c>
      <c r="F103" s="45">
        <f t="shared" si="13"/>
        <v>380902</v>
      </c>
      <c r="G103" s="45">
        <f>SUM(G104:G105)</f>
        <v>380902</v>
      </c>
      <c r="H103" s="45">
        <f t="shared" si="14"/>
        <v>380902</v>
      </c>
      <c r="I103" s="45">
        <f>SUM(I104:I105)</f>
        <v>0</v>
      </c>
      <c r="J103" s="46">
        <f t="shared" si="15"/>
        <v>0</v>
      </c>
    </row>
    <row r="104" spans="1:10" ht="15.75">
      <c r="A104" s="32">
        <v>9</v>
      </c>
      <c r="B104" s="26">
        <v>1</v>
      </c>
      <c r="C104" s="26" t="s">
        <v>92</v>
      </c>
      <c r="D104" s="28" t="s">
        <v>172</v>
      </c>
      <c r="E104" s="45">
        <f t="shared" si="13"/>
        <v>380902</v>
      </c>
      <c r="F104" s="45">
        <f t="shared" si="13"/>
        <v>380902</v>
      </c>
      <c r="G104" s="45">
        <v>380902</v>
      </c>
      <c r="H104" s="45">
        <f t="shared" si="14"/>
        <v>380902</v>
      </c>
      <c r="I104" s="45">
        <v>0</v>
      </c>
      <c r="J104" s="46">
        <f t="shared" si="15"/>
        <v>0</v>
      </c>
    </row>
    <row r="105" spans="1:10" ht="15.75">
      <c r="A105" s="32">
        <v>9</v>
      </c>
      <c r="B105" s="26">
        <v>2</v>
      </c>
      <c r="C105" s="26" t="s">
        <v>92</v>
      </c>
      <c r="D105" s="28" t="s">
        <v>173</v>
      </c>
      <c r="E105" s="45">
        <f t="shared" si="13"/>
        <v>0</v>
      </c>
      <c r="F105" s="45">
        <f t="shared" si="13"/>
        <v>0</v>
      </c>
      <c r="G105" s="45">
        <v>0</v>
      </c>
      <c r="H105" s="45">
        <f t="shared" si="14"/>
        <v>0</v>
      </c>
      <c r="I105" s="45">
        <v>0</v>
      </c>
      <c r="J105" s="46">
        <f t="shared" si="15"/>
        <v>0</v>
      </c>
    </row>
    <row r="106" spans="1:10" ht="15.75">
      <c r="A106" s="32">
        <v>6</v>
      </c>
      <c r="B106" s="26" t="s">
        <v>92</v>
      </c>
      <c r="C106" s="26" t="s">
        <v>92</v>
      </c>
      <c r="D106" s="28" t="s">
        <v>174</v>
      </c>
      <c r="E106" s="45">
        <f t="shared" si="13"/>
        <v>0</v>
      </c>
      <c r="F106" s="45">
        <f t="shared" si="13"/>
        <v>0</v>
      </c>
      <c r="G106" s="45">
        <f>SUM(G107:G108)</f>
        <v>0</v>
      </c>
      <c r="H106" s="45">
        <f t="shared" si="14"/>
        <v>0</v>
      </c>
      <c r="I106" s="45">
        <f>SUM(I107:I108)</f>
        <v>0</v>
      </c>
      <c r="J106" s="46">
        <f t="shared" si="15"/>
        <v>0</v>
      </c>
    </row>
    <row r="107" spans="1:10" ht="15.75">
      <c r="A107" s="32">
        <v>6</v>
      </c>
      <c r="B107" s="26">
        <v>1</v>
      </c>
      <c r="C107" s="26" t="s">
        <v>92</v>
      </c>
      <c r="D107" s="28" t="s">
        <v>175</v>
      </c>
      <c r="E107" s="45">
        <f t="shared" si="13"/>
        <v>0</v>
      </c>
      <c r="F107" s="45">
        <f t="shared" si="13"/>
        <v>0</v>
      </c>
      <c r="G107" s="45">
        <v>0</v>
      </c>
      <c r="H107" s="45">
        <f t="shared" si="14"/>
        <v>0</v>
      </c>
      <c r="I107" s="45">
        <v>0</v>
      </c>
      <c r="J107" s="46">
        <f t="shared" si="15"/>
        <v>0</v>
      </c>
    </row>
    <row r="108" spans="1:10" ht="15.75">
      <c r="A108" s="32">
        <v>6</v>
      </c>
      <c r="B108" s="26">
        <v>2</v>
      </c>
      <c r="C108" s="26" t="s">
        <v>92</v>
      </c>
      <c r="D108" s="28" t="s">
        <v>176</v>
      </c>
      <c r="E108" s="45">
        <f t="shared" si="13"/>
        <v>0</v>
      </c>
      <c r="F108" s="45">
        <f t="shared" si="13"/>
        <v>0</v>
      </c>
      <c r="G108" s="45">
        <v>0</v>
      </c>
      <c r="H108" s="45">
        <f t="shared" si="14"/>
        <v>0</v>
      </c>
      <c r="I108" s="45">
        <v>0</v>
      </c>
      <c r="J108" s="46">
        <f t="shared" si="15"/>
        <v>0</v>
      </c>
    </row>
    <row r="109" spans="1:10" ht="15.75">
      <c r="A109" s="32">
        <v>7</v>
      </c>
      <c r="B109" s="26">
        <v>1</v>
      </c>
      <c r="C109" s="26" t="s">
        <v>92</v>
      </c>
      <c r="D109" s="28" t="s">
        <v>177</v>
      </c>
      <c r="E109" s="45">
        <f t="shared" si="13"/>
        <v>0</v>
      </c>
      <c r="F109" s="45">
        <f t="shared" si="13"/>
        <v>0</v>
      </c>
      <c r="G109" s="45">
        <v>0</v>
      </c>
      <c r="H109" s="45">
        <f t="shared" si="14"/>
        <v>0</v>
      </c>
      <c r="I109" s="45">
        <v>0</v>
      </c>
      <c r="J109" s="46">
        <f t="shared" si="15"/>
        <v>0</v>
      </c>
    </row>
    <row r="110" spans="1:10" ht="16.5" thickBot="1">
      <c r="A110" s="35">
        <v>8</v>
      </c>
      <c r="B110" s="36" t="s">
        <v>92</v>
      </c>
      <c r="C110" s="36" t="s">
        <v>92</v>
      </c>
      <c r="D110" s="37" t="s">
        <v>178</v>
      </c>
      <c r="E110" s="47">
        <f>G110+I110</f>
        <v>0</v>
      </c>
      <c r="F110" s="47">
        <f>H110+J110</f>
        <v>0</v>
      </c>
      <c r="G110" s="47">
        <v>0</v>
      </c>
      <c r="H110" s="47">
        <f>G110</f>
        <v>0</v>
      </c>
      <c r="I110" s="47">
        <v>0</v>
      </c>
      <c r="J110" s="48">
        <f>I110</f>
        <v>0</v>
      </c>
    </row>
    <row r="112" spans="1:10" ht="15.75">
      <c r="A112" s="88" t="s">
        <v>72</v>
      </c>
      <c r="B112" s="88"/>
      <c r="C112" s="88"/>
      <c r="I112" s="89" t="s">
        <v>73</v>
      </c>
      <c r="J112" s="90"/>
    </row>
    <row r="113" spans="1:10" ht="15.75">
      <c r="A113" s="91" t="s">
        <v>74</v>
      </c>
      <c r="B113" s="91"/>
      <c r="C113" s="91"/>
      <c r="D113" s="92" t="s">
        <v>75</v>
      </c>
      <c r="E113" s="92"/>
      <c r="F113" s="92"/>
      <c r="G113" s="92"/>
      <c r="H113" s="92"/>
      <c r="I113" s="93" t="s">
        <v>76</v>
      </c>
      <c r="J113" s="94"/>
    </row>
    <row r="114" spans="5:10" ht="19.5">
      <c r="E114" s="95" t="s">
        <v>77</v>
      </c>
      <c r="F114" s="96"/>
      <c r="G114" s="96"/>
      <c r="H114" s="96"/>
      <c r="I114" s="97" t="s">
        <v>179</v>
      </c>
      <c r="J114" s="97"/>
    </row>
    <row r="115" spans="5:10" ht="16.5" thickBot="1">
      <c r="E115" s="98" t="s">
        <v>218</v>
      </c>
      <c r="F115" s="98"/>
      <c r="G115" s="98"/>
      <c r="H115" s="98"/>
      <c r="I115" s="99" t="s">
        <v>80</v>
      </c>
      <c r="J115" s="99"/>
    </row>
    <row r="116" spans="1:10" ht="15.75">
      <c r="A116" s="100" t="s">
        <v>81</v>
      </c>
      <c r="B116" s="101"/>
      <c r="C116" s="101"/>
      <c r="D116" s="101"/>
      <c r="E116" s="101" t="s">
        <v>82</v>
      </c>
      <c r="F116" s="101"/>
      <c r="G116" s="101" t="s">
        <v>144</v>
      </c>
      <c r="H116" s="101"/>
      <c r="I116" s="101" t="s">
        <v>145</v>
      </c>
      <c r="J116" s="10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45">
        <f aca="true" t="shared" si="16" ref="E118:F141">G118+I118</f>
        <v>2589573</v>
      </c>
      <c r="F118" s="45">
        <f t="shared" si="16"/>
        <v>2589573</v>
      </c>
      <c r="G118" s="45">
        <f>G119+G124+G128+G133+G139+G149</f>
        <v>365800</v>
      </c>
      <c r="H118" s="45">
        <f>H119+H124+H128+H133+H139+H149</f>
        <v>365800</v>
      </c>
      <c r="I118" s="45">
        <f>I119+I124+I128+I133+I139+I149</f>
        <v>2223773</v>
      </c>
      <c r="J118" s="46">
        <f>J119+J124+J128+J133+J139+J149</f>
        <v>2223773</v>
      </c>
    </row>
    <row r="119" spans="1:10" ht="15.75">
      <c r="A119" s="32">
        <v>1</v>
      </c>
      <c r="B119" s="26" t="s">
        <v>92</v>
      </c>
      <c r="C119" s="26" t="s">
        <v>92</v>
      </c>
      <c r="D119" s="28" t="s">
        <v>147</v>
      </c>
      <c r="E119" s="45">
        <f t="shared" si="16"/>
        <v>2544753</v>
      </c>
      <c r="F119" s="45">
        <f t="shared" si="16"/>
        <v>2544753</v>
      </c>
      <c r="G119" s="45">
        <f>SUM(G120:G123)</f>
        <v>320980</v>
      </c>
      <c r="H119" s="45">
        <f>G119</f>
        <v>320980</v>
      </c>
      <c r="I119" s="45">
        <f>SUM(I120:I123)</f>
        <v>2223773</v>
      </c>
      <c r="J119" s="46">
        <f>I119</f>
        <v>2223773</v>
      </c>
    </row>
    <row r="120" spans="1:10" ht="15.75">
      <c r="A120" s="32">
        <v>1</v>
      </c>
      <c r="B120" s="26">
        <v>1</v>
      </c>
      <c r="C120" s="26" t="s">
        <v>92</v>
      </c>
      <c r="D120" s="28" t="s">
        <v>181</v>
      </c>
      <c r="E120" s="45">
        <f t="shared" si="16"/>
        <v>300000</v>
      </c>
      <c r="F120" s="45">
        <f t="shared" si="16"/>
        <v>300000</v>
      </c>
      <c r="G120" s="45">
        <v>300000</v>
      </c>
      <c r="H120" s="45">
        <f aca="true" t="shared" si="17" ref="H120:H140">G120</f>
        <v>300000</v>
      </c>
      <c r="I120" s="45">
        <v>0</v>
      </c>
      <c r="J120" s="46">
        <f aca="true" t="shared" si="18" ref="J120:J140">I120</f>
        <v>0</v>
      </c>
    </row>
    <row r="121" spans="1:10" ht="15.75">
      <c r="A121" s="32">
        <v>1</v>
      </c>
      <c r="B121" s="26">
        <v>2</v>
      </c>
      <c r="C121" s="26" t="s">
        <v>92</v>
      </c>
      <c r="D121" s="28" t="s">
        <v>182</v>
      </c>
      <c r="E121" s="45">
        <f t="shared" si="16"/>
        <v>20980</v>
      </c>
      <c r="F121" s="45">
        <f t="shared" si="16"/>
        <v>20980</v>
      </c>
      <c r="G121" s="45">
        <v>20980</v>
      </c>
      <c r="H121" s="45">
        <f t="shared" si="17"/>
        <v>20980</v>
      </c>
      <c r="I121" s="45">
        <v>0</v>
      </c>
      <c r="J121" s="46">
        <f t="shared" si="18"/>
        <v>0</v>
      </c>
    </row>
    <row r="122" spans="1:10" ht="15.75">
      <c r="A122" s="32">
        <v>1</v>
      </c>
      <c r="B122" s="26">
        <v>3</v>
      </c>
      <c r="C122" s="26" t="s">
        <v>92</v>
      </c>
      <c r="D122" s="28" t="s">
        <v>183</v>
      </c>
      <c r="E122" s="45">
        <f t="shared" si="16"/>
        <v>2223773</v>
      </c>
      <c r="F122" s="45">
        <f t="shared" si="16"/>
        <v>2223773</v>
      </c>
      <c r="G122" s="45">
        <v>0</v>
      </c>
      <c r="H122" s="45">
        <f t="shared" si="17"/>
        <v>0</v>
      </c>
      <c r="I122" s="45">
        <v>2223773</v>
      </c>
      <c r="J122" s="46">
        <f t="shared" si="18"/>
        <v>2223773</v>
      </c>
    </row>
    <row r="123" spans="1:10" ht="15.75">
      <c r="A123" s="32">
        <v>1</v>
      </c>
      <c r="B123" s="26">
        <v>4</v>
      </c>
      <c r="C123" s="26" t="s">
        <v>92</v>
      </c>
      <c r="D123" s="28" t="s">
        <v>184</v>
      </c>
      <c r="E123" s="45">
        <f t="shared" si="16"/>
        <v>0</v>
      </c>
      <c r="F123" s="45">
        <f t="shared" si="16"/>
        <v>0</v>
      </c>
      <c r="G123" s="45">
        <v>0</v>
      </c>
      <c r="H123" s="45">
        <f t="shared" si="17"/>
        <v>0</v>
      </c>
      <c r="I123" s="45">
        <v>0</v>
      </c>
      <c r="J123" s="46">
        <f t="shared" si="18"/>
        <v>0</v>
      </c>
    </row>
    <row r="124" spans="1:10" ht="15.75">
      <c r="A124" s="32">
        <v>2</v>
      </c>
      <c r="B124" s="26" t="s">
        <v>92</v>
      </c>
      <c r="C124" s="26" t="s">
        <v>92</v>
      </c>
      <c r="D124" s="28" t="s">
        <v>152</v>
      </c>
      <c r="E124" s="45">
        <f t="shared" si="16"/>
        <v>14720</v>
      </c>
      <c r="F124" s="45">
        <f t="shared" si="16"/>
        <v>14720</v>
      </c>
      <c r="G124" s="45">
        <f>SUM(G125:G127)</f>
        <v>14720</v>
      </c>
      <c r="H124" s="45">
        <f t="shared" si="17"/>
        <v>14720</v>
      </c>
      <c r="I124" s="45">
        <f>SUM(I125:I127)</f>
        <v>0</v>
      </c>
      <c r="J124" s="46">
        <f t="shared" si="18"/>
        <v>0</v>
      </c>
    </row>
    <row r="125" spans="1:10" ht="15.75">
      <c r="A125" s="32">
        <v>2</v>
      </c>
      <c r="B125" s="26">
        <v>1</v>
      </c>
      <c r="C125" s="26" t="s">
        <v>92</v>
      </c>
      <c r="D125" s="28" t="s">
        <v>185</v>
      </c>
      <c r="E125" s="45">
        <f t="shared" si="16"/>
        <v>0</v>
      </c>
      <c r="F125" s="45">
        <f t="shared" si="16"/>
        <v>0</v>
      </c>
      <c r="G125" s="45">
        <v>0</v>
      </c>
      <c r="H125" s="45">
        <f t="shared" si="17"/>
        <v>0</v>
      </c>
      <c r="I125" s="45">
        <v>0</v>
      </c>
      <c r="J125" s="46">
        <f t="shared" si="18"/>
        <v>0</v>
      </c>
    </row>
    <row r="126" spans="1:10" ht="15.75">
      <c r="A126" s="32">
        <v>2</v>
      </c>
      <c r="B126" s="26">
        <v>2</v>
      </c>
      <c r="C126" s="26" t="s">
        <v>92</v>
      </c>
      <c r="D126" s="28" t="s">
        <v>186</v>
      </c>
      <c r="E126" s="45">
        <f t="shared" si="16"/>
        <v>0</v>
      </c>
      <c r="F126" s="45">
        <f t="shared" si="16"/>
        <v>0</v>
      </c>
      <c r="G126" s="45">
        <v>0</v>
      </c>
      <c r="H126" s="45">
        <f t="shared" si="17"/>
        <v>0</v>
      </c>
      <c r="I126" s="45">
        <v>0</v>
      </c>
      <c r="J126" s="46">
        <f t="shared" si="18"/>
        <v>0</v>
      </c>
    </row>
    <row r="127" spans="1:10" ht="15.75">
      <c r="A127" s="32">
        <v>2</v>
      </c>
      <c r="B127" s="26">
        <v>3</v>
      </c>
      <c r="C127" s="26" t="s">
        <v>92</v>
      </c>
      <c r="D127" s="28" t="s">
        <v>187</v>
      </c>
      <c r="E127" s="45">
        <f t="shared" si="16"/>
        <v>14720</v>
      </c>
      <c r="F127" s="45">
        <f t="shared" si="16"/>
        <v>14720</v>
      </c>
      <c r="G127" s="45">
        <v>14720</v>
      </c>
      <c r="H127" s="45">
        <f t="shared" si="17"/>
        <v>14720</v>
      </c>
      <c r="I127" s="45">
        <v>0</v>
      </c>
      <c r="J127" s="46">
        <f t="shared" si="18"/>
        <v>0</v>
      </c>
    </row>
    <row r="128" spans="1:10" ht="15.75">
      <c r="A128" s="32">
        <v>3</v>
      </c>
      <c r="B128" s="26" t="s">
        <v>92</v>
      </c>
      <c r="C128" s="26" t="s">
        <v>92</v>
      </c>
      <c r="D128" s="28" t="s">
        <v>156</v>
      </c>
      <c r="E128" s="45">
        <f t="shared" si="16"/>
        <v>30100</v>
      </c>
      <c r="F128" s="45">
        <f t="shared" si="16"/>
        <v>30100</v>
      </c>
      <c r="G128" s="45">
        <f>SUM(G129:G132)</f>
        <v>30100</v>
      </c>
      <c r="H128" s="45">
        <f t="shared" si="17"/>
        <v>30100</v>
      </c>
      <c r="I128" s="45">
        <f>SUM(I129:I132)</f>
        <v>0</v>
      </c>
      <c r="J128" s="46">
        <f t="shared" si="18"/>
        <v>0</v>
      </c>
    </row>
    <row r="129" spans="1:10" ht="15.75">
      <c r="A129" s="32">
        <v>3</v>
      </c>
      <c r="B129" s="26">
        <v>1</v>
      </c>
      <c r="C129" s="26" t="s">
        <v>92</v>
      </c>
      <c r="D129" s="28" t="s">
        <v>188</v>
      </c>
      <c r="E129" s="45">
        <f t="shared" si="16"/>
        <v>0</v>
      </c>
      <c r="F129" s="45">
        <f t="shared" si="16"/>
        <v>0</v>
      </c>
      <c r="G129" s="45">
        <v>0</v>
      </c>
      <c r="H129" s="45">
        <f t="shared" si="17"/>
        <v>0</v>
      </c>
      <c r="I129" s="45">
        <v>0</v>
      </c>
      <c r="J129" s="46">
        <f t="shared" si="18"/>
        <v>0</v>
      </c>
    </row>
    <row r="130" spans="1:10" ht="15.75">
      <c r="A130" s="32">
        <v>3</v>
      </c>
      <c r="B130" s="26">
        <v>2</v>
      </c>
      <c r="C130" s="26" t="s">
        <v>92</v>
      </c>
      <c r="D130" s="28" t="s">
        <v>189</v>
      </c>
      <c r="E130" s="45">
        <f t="shared" si="16"/>
        <v>0</v>
      </c>
      <c r="F130" s="45">
        <f t="shared" si="16"/>
        <v>0</v>
      </c>
      <c r="G130" s="45">
        <v>0</v>
      </c>
      <c r="H130" s="45">
        <f t="shared" si="17"/>
        <v>0</v>
      </c>
      <c r="I130" s="45">
        <v>0</v>
      </c>
      <c r="J130" s="46">
        <f t="shared" si="18"/>
        <v>0</v>
      </c>
    </row>
    <row r="131" spans="1:10" ht="15.75">
      <c r="A131" s="32">
        <v>3</v>
      </c>
      <c r="B131" s="26">
        <v>3</v>
      </c>
      <c r="C131" s="26" t="s">
        <v>92</v>
      </c>
      <c r="D131" s="28" t="s">
        <v>190</v>
      </c>
      <c r="E131" s="45">
        <f t="shared" si="16"/>
        <v>0</v>
      </c>
      <c r="F131" s="45">
        <f t="shared" si="16"/>
        <v>0</v>
      </c>
      <c r="G131" s="45">
        <v>0</v>
      </c>
      <c r="H131" s="45">
        <f t="shared" si="17"/>
        <v>0</v>
      </c>
      <c r="I131" s="45">
        <v>0</v>
      </c>
      <c r="J131" s="46">
        <f t="shared" si="18"/>
        <v>0</v>
      </c>
    </row>
    <row r="132" spans="1:10" ht="15.75">
      <c r="A132" s="32">
        <v>3</v>
      </c>
      <c r="B132" s="26">
        <v>4</v>
      </c>
      <c r="C132" s="26" t="s">
        <v>92</v>
      </c>
      <c r="D132" s="28" t="s">
        <v>160</v>
      </c>
      <c r="E132" s="45">
        <f t="shared" si="16"/>
        <v>30100</v>
      </c>
      <c r="F132" s="45">
        <f t="shared" si="16"/>
        <v>30100</v>
      </c>
      <c r="G132" s="45">
        <v>30100</v>
      </c>
      <c r="H132" s="45">
        <f t="shared" si="17"/>
        <v>30100</v>
      </c>
      <c r="I132" s="45">
        <v>0</v>
      </c>
      <c r="J132" s="46">
        <f t="shared" si="18"/>
        <v>0</v>
      </c>
    </row>
    <row r="133" spans="1:10" ht="15.75">
      <c r="A133" s="32">
        <v>4</v>
      </c>
      <c r="B133" s="26" t="s">
        <v>92</v>
      </c>
      <c r="C133" s="26" t="s">
        <v>92</v>
      </c>
      <c r="D133" s="28" t="s">
        <v>161</v>
      </c>
      <c r="E133" s="45">
        <f t="shared" si="16"/>
        <v>0</v>
      </c>
      <c r="F133" s="45">
        <f t="shared" si="16"/>
        <v>0</v>
      </c>
      <c r="G133" s="45">
        <f>SUM(G134:G138)</f>
        <v>0</v>
      </c>
      <c r="H133" s="45">
        <f t="shared" si="17"/>
        <v>0</v>
      </c>
      <c r="I133" s="45">
        <f>SUM(I134:I138)</f>
        <v>0</v>
      </c>
      <c r="J133" s="46">
        <f t="shared" si="18"/>
        <v>0</v>
      </c>
    </row>
    <row r="134" spans="1:10" ht="15.75">
      <c r="A134" s="32">
        <v>4</v>
      </c>
      <c r="B134" s="26">
        <v>1</v>
      </c>
      <c r="C134" s="26" t="s">
        <v>92</v>
      </c>
      <c r="D134" s="28" t="s">
        <v>162</v>
      </c>
      <c r="E134" s="45">
        <f t="shared" si="16"/>
        <v>0</v>
      </c>
      <c r="F134" s="45">
        <f t="shared" si="16"/>
        <v>0</v>
      </c>
      <c r="G134" s="45">
        <v>0</v>
      </c>
      <c r="H134" s="45">
        <f t="shared" si="17"/>
        <v>0</v>
      </c>
      <c r="I134" s="45">
        <v>0</v>
      </c>
      <c r="J134" s="46">
        <f t="shared" si="18"/>
        <v>0</v>
      </c>
    </row>
    <row r="135" spans="1:10" ht="15.75">
      <c r="A135" s="32">
        <v>4</v>
      </c>
      <c r="B135" s="26">
        <v>2</v>
      </c>
      <c r="C135" s="26" t="s">
        <v>92</v>
      </c>
      <c r="D135" s="28" t="s">
        <v>163</v>
      </c>
      <c r="E135" s="45">
        <f t="shared" si="16"/>
        <v>0</v>
      </c>
      <c r="F135" s="45">
        <f t="shared" si="16"/>
        <v>0</v>
      </c>
      <c r="G135" s="45">
        <v>0</v>
      </c>
      <c r="H135" s="45">
        <f t="shared" si="17"/>
        <v>0</v>
      </c>
      <c r="I135" s="45">
        <v>0</v>
      </c>
      <c r="J135" s="46">
        <f t="shared" si="18"/>
        <v>0</v>
      </c>
    </row>
    <row r="136" spans="1:10" ht="15.75">
      <c r="A136" s="32">
        <v>4</v>
      </c>
      <c r="B136" s="26">
        <v>3</v>
      </c>
      <c r="C136" s="26" t="s">
        <v>92</v>
      </c>
      <c r="D136" s="28" t="s">
        <v>164</v>
      </c>
      <c r="E136" s="45">
        <f t="shared" si="16"/>
        <v>0</v>
      </c>
      <c r="F136" s="45">
        <f t="shared" si="16"/>
        <v>0</v>
      </c>
      <c r="G136" s="45">
        <v>0</v>
      </c>
      <c r="H136" s="45">
        <f t="shared" si="17"/>
        <v>0</v>
      </c>
      <c r="I136" s="45">
        <v>0</v>
      </c>
      <c r="J136" s="46">
        <f t="shared" si="18"/>
        <v>0</v>
      </c>
    </row>
    <row r="137" spans="1:10" ht="15.75">
      <c r="A137" s="32">
        <v>4</v>
      </c>
      <c r="B137" s="26">
        <v>4</v>
      </c>
      <c r="C137" s="26" t="s">
        <v>92</v>
      </c>
      <c r="D137" s="28" t="s">
        <v>165</v>
      </c>
      <c r="E137" s="45">
        <f t="shared" si="16"/>
        <v>0</v>
      </c>
      <c r="F137" s="45">
        <f t="shared" si="16"/>
        <v>0</v>
      </c>
      <c r="G137" s="45">
        <v>0</v>
      </c>
      <c r="H137" s="45">
        <f t="shared" si="17"/>
        <v>0</v>
      </c>
      <c r="I137" s="45">
        <v>0</v>
      </c>
      <c r="J137" s="46">
        <f t="shared" si="18"/>
        <v>0</v>
      </c>
    </row>
    <row r="138" spans="1:10" ht="15.75">
      <c r="A138" s="32">
        <v>4</v>
      </c>
      <c r="B138" s="26">
        <v>5</v>
      </c>
      <c r="C138" s="26" t="s">
        <v>92</v>
      </c>
      <c r="D138" s="28" t="s">
        <v>166</v>
      </c>
      <c r="E138" s="45">
        <f t="shared" si="16"/>
        <v>0</v>
      </c>
      <c r="F138" s="45">
        <f t="shared" si="16"/>
        <v>0</v>
      </c>
      <c r="G138" s="45">
        <v>0</v>
      </c>
      <c r="H138" s="45">
        <f t="shared" si="17"/>
        <v>0</v>
      </c>
      <c r="I138" s="45">
        <v>0</v>
      </c>
      <c r="J138" s="46">
        <f t="shared" si="18"/>
        <v>0</v>
      </c>
    </row>
    <row r="139" spans="1:10" ht="15.75">
      <c r="A139" s="32">
        <v>5</v>
      </c>
      <c r="B139" s="26" t="s">
        <v>92</v>
      </c>
      <c r="C139" s="26" t="s">
        <v>92</v>
      </c>
      <c r="D139" s="28" t="s">
        <v>168</v>
      </c>
      <c r="E139" s="45">
        <f t="shared" si="16"/>
        <v>0</v>
      </c>
      <c r="F139" s="45">
        <f t="shared" si="16"/>
        <v>0</v>
      </c>
      <c r="G139" s="45">
        <f>SUM(G140:G141)</f>
        <v>0</v>
      </c>
      <c r="H139" s="45">
        <f t="shared" si="17"/>
        <v>0</v>
      </c>
      <c r="I139" s="45">
        <f>SUM(I140:I141)</f>
        <v>0</v>
      </c>
      <c r="J139" s="46">
        <f t="shared" si="18"/>
        <v>0</v>
      </c>
    </row>
    <row r="140" spans="1:10" ht="15.75">
      <c r="A140" s="32">
        <v>5</v>
      </c>
      <c r="B140" s="26">
        <v>1</v>
      </c>
      <c r="C140" s="26" t="s">
        <v>92</v>
      </c>
      <c r="D140" s="28" t="s">
        <v>169</v>
      </c>
      <c r="E140" s="45">
        <f t="shared" si="16"/>
        <v>0</v>
      </c>
      <c r="F140" s="45">
        <f t="shared" si="16"/>
        <v>0</v>
      </c>
      <c r="G140" s="45">
        <v>0</v>
      </c>
      <c r="H140" s="45">
        <f t="shared" si="17"/>
        <v>0</v>
      </c>
      <c r="I140" s="45">
        <v>0</v>
      </c>
      <c r="J140" s="46">
        <f t="shared" si="18"/>
        <v>0</v>
      </c>
    </row>
    <row r="141" spans="1:10" ht="16.5" thickBot="1">
      <c r="A141" s="35">
        <v>5</v>
      </c>
      <c r="B141" s="36">
        <v>2</v>
      </c>
      <c r="C141" s="36" t="s">
        <v>92</v>
      </c>
      <c r="D141" s="37" t="s">
        <v>170</v>
      </c>
      <c r="E141" s="47">
        <f t="shared" si="16"/>
        <v>0</v>
      </c>
      <c r="F141" s="47">
        <f t="shared" si="16"/>
        <v>0</v>
      </c>
      <c r="G141" s="47">
        <v>0</v>
      </c>
      <c r="H141" s="47">
        <f>G141</f>
        <v>0</v>
      </c>
      <c r="I141" s="47">
        <v>0</v>
      </c>
      <c r="J141" s="48">
        <f>I141</f>
        <v>0</v>
      </c>
    </row>
    <row r="143" spans="1:10" ht="15.75">
      <c r="A143" s="88" t="s">
        <v>72</v>
      </c>
      <c r="B143" s="88"/>
      <c r="C143" s="88"/>
      <c r="I143" s="89" t="s">
        <v>73</v>
      </c>
      <c r="J143" s="90"/>
    </row>
    <row r="144" spans="1:10" ht="15.75">
      <c r="A144" s="91" t="s">
        <v>74</v>
      </c>
      <c r="B144" s="91"/>
      <c r="C144" s="91"/>
      <c r="D144" s="92" t="s">
        <v>75</v>
      </c>
      <c r="E144" s="92"/>
      <c r="F144" s="92"/>
      <c r="G144" s="92"/>
      <c r="H144" s="92"/>
      <c r="I144" s="93" t="s">
        <v>76</v>
      </c>
      <c r="J144" s="94"/>
    </row>
    <row r="145" spans="5:10" ht="19.5">
      <c r="E145" s="95" t="s">
        <v>77</v>
      </c>
      <c r="F145" s="96"/>
      <c r="G145" s="96"/>
      <c r="H145" s="96"/>
      <c r="I145" s="97" t="s">
        <v>191</v>
      </c>
      <c r="J145" s="97"/>
    </row>
    <row r="146" spans="5:10" ht="16.5" thickBot="1">
      <c r="E146" s="98" t="s">
        <v>218</v>
      </c>
      <c r="F146" s="98"/>
      <c r="G146" s="98"/>
      <c r="H146" s="98"/>
      <c r="I146" s="99" t="s">
        <v>80</v>
      </c>
      <c r="J146" s="99"/>
    </row>
    <row r="147" spans="1:10" ht="15.75">
      <c r="A147" s="100" t="s">
        <v>81</v>
      </c>
      <c r="B147" s="101"/>
      <c r="C147" s="101"/>
      <c r="D147" s="101"/>
      <c r="E147" s="101" t="s">
        <v>82</v>
      </c>
      <c r="F147" s="101"/>
      <c r="G147" s="101" t="s">
        <v>144</v>
      </c>
      <c r="H147" s="101"/>
      <c r="I147" s="101" t="s">
        <v>145</v>
      </c>
      <c r="J147" s="102"/>
    </row>
    <row r="148" spans="1:10" ht="15.75">
      <c r="A148" s="29" t="s">
        <v>85</v>
      </c>
      <c r="B148" s="30" t="s">
        <v>86</v>
      </c>
      <c r="C148" s="30" t="s">
        <v>87</v>
      </c>
      <c r="D148" s="30" t="s">
        <v>88</v>
      </c>
      <c r="E148" s="30" t="s">
        <v>89</v>
      </c>
      <c r="F148" s="30" t="s">
        <v>90</v>
      </c>
      <c r="G148" s="30" t="s">
        <v>89</v>
      </c>
      <c r="H148" s="30" t="s">
        <v>91</v>
      </c>
      <c r="I148" s="30" t="s">
        <v>89</v>
      </c>
      <c r="J148" s="31" t="s">
        <v>91</v>
      </c>
    </row>
    <row r="149" spans="1:10" ht="15.75">
      <c r="A149" s="32">
        <v>7</v>
      </c>
      <c r="B149" s="26" t="s">
        <v>92</v>
      </c>
      <c r="C149" s="26" t="s">
        <v>92</v>
      </c>
      <c r="D149" s="28" t="s">
        <v>192</v>
      </c>
      <c r="E149" s="45">
        <f>G149+I149</f>
        <v>0</v>
      </c>
      <c r="F149" s="45">
        <f>H149+J149</f>
        <v>0</v>
      </c>
      <c r="G149" s="45">
        <v>0</v>
      </c>
      <c r="H149" s="45">
        <f aca="true" t="shared" si="19" ref="H149:H157">G149</f>
        <v>0</v>
      </c>
      <c r="I149" s="45">
        <v>0</v>
      </c>
      <c r="J149" s="46">
        <f aca="true" t="shared" si="20" ref="J149:J157">I149</f>
        <v>0</v>
      </c>
    </row>
    <row r="150" spans="1:10" ht="15.75">
      <c r="A150" s="32" t="s">
        <v>92</v>
      </c>
      <c r="B150" s="26" t="s">
        <v>92</v>
      </c>
      <c r="C150" s="26" t="s">
        <v>92</v>
      </c>
      <c r="D150" s="28" t="s">
        <v>193</v>
      </c>
      <c r="E150" s="45">
        <f>G150+I150</f>
        <v>19254174</v>
      </c>
      <c r="F150" s="45">
        <f>H150+J150</f>
        <v>19254174</v>
      </c>
      <c r="G150" s="45">
        <f>G72+G118</f>
        <v>17030401</v>
      </c>
      <c r="H150" s="45">
        <f t="shared" si="19"/>
        <v>17030401</v>
      </c>
      <c r="I150" s="45">
        <f>I72+I118</f>
        <v>2223773</v>
      </c>
      <c r="J150" s="46">
        <f t="shared" si="20"/>
        <v>2223773</v>
      </c>
    </row>
    <row r="151" spans="1:10" ht="15.75">
      <c r="A151" s="32">
        <v>29</v>
      </c>
      <c r="B151" s="26">
        <v>2</v>
      </c>
      <c r="C151" s="26" t="s">
        <v>92</v>
      </c>
      <c r="D151" s="28" t="s">
        <v>194</v>
      </c>
      <c r="E151" s="45">
        <v>0</v>
      </c>
      <c r="F151" s="45">
        <f aca="true" t="shared" si="21" ref="F151:F157">H151+J151</f>
        <v>0</v>
      </c>
      <c r="G151" s="45">
        <v>0</v>
      </c>
      <c r="H151" s="45">
        <f t="shared" si="19"/>
        <v>0</v>
      </c>
      <c r="I151" s="45">
        <v>0</v>
      </c>
      <c r="J151" s="46">
        <f t="shared" si="20"/>
        <v>0</v>
      </c>
    </row>
    <row r="152" spans="1:10" ht="15.75">
      <c r="A152" s="32">
        <v>29</v>
      </c>
      <c r="B152" s="26">
        <v>3</v>
      </c>
      <c r="C152" s="26" t="s">
        <v>92</v>
      </c>
      <c r="D152" s="28" t="s">
        <v>195</v>
      </c>
      <c r="E152" s="45">
        <f aca="true" t="shared" si="22" ref="E152:E157">G152+I152</f>
        <v>654274</v>
      </c>
      <c r="F152" s="45">
        <f t="shared" si="21"/>
        <v>654274</v>
      </c>
      <c r="G152" s="45">
        <v>654274</v>
      </c>
      <c r="H152" s="45">
        <f t="shared" si="19"/>
        <v>654274</v>
      </c>
      <c r="I152" s="45">
        <v>0</v>
      </c>
      <c r="J152" s="46">
        <f t="shared" si="20"/>
        <v>0</v>
      </c>
    </row>
    <row r="153" spans="1:10" ht="15.75">
      <c r="A153" s="32">
        <v>29</v>
      </c>
      <c r="B153" s="26">
        <v>5</v>
      </c>
      <c r="C153" s="26" t="s">
        <v>92</v>
      </c>
      <c r="D153" s="28" t="s">
        <v>196</v>
      </c>
      <c r="E153" s="45">
        <f t="shared" si="22"/>
        <v>0</v>
      </c>
      <c r="F153" s="45">
        <f t="shared" si="21"/>
        <v>0</v>
      </c>
      <c r="G153" s="45">
        <v>0</v>
      </c>
      <c r="H153" s="45">
        <f t="shared" si="19"/>
        <v>0</v>
      </c>
      <c r="I153" s="45">
        <v>0</v>
      </c>
      <c r="J153" s="46">
        <f t="shared" si="20"/>
        <v>0</v>
      </c>
    </row>
    <row r="154" spans="1:10" ht="15.75">
      <c r="A154" s="32">
        <v>29</v>
      </c>
      <c r="B154" s="26">
        <v>10</v>
      </c>
      <c r="C154" s="26" t="s">
        <v>92</v>
      </c>
      <c r="D154" s="28" t="s">
        <v>197</v>
      </c>
      <c r="E154" s="45">
        <f t="shared" si="22"/>
        <v>0</v>
      </c>
      <c r="F154" s="45">
        <f t="shared" si="21"/>
        <v>0</v>
      </c>
      <c r="G154" s="45">
        <v>0</v>
      </c>
      <c r="H154" s="45">
        <f t="shared" si="19"/>
        <v>0</v>
      </c>
      <c r="I154" s="45">
        <v>0</v>
      </c>
      <c r="J154" s="46">
        <f t="shared" si="20"/>
        <v>0</v>
      </c>
    </row>
    <row r="155" spans="1:10" ht="15.75">
      <c r="A155" s="32"/>
      <c r="B155" s="26"/>
      <c r="C155" s="26"/>
      <c r="D155" s="28" t="s">
        <v>198</v>
      </c>
      <c r="E155" s="45">
        <f t="shared" si="22"/>
        <v>0</v>
      </c>
      <c r="F155" s="45">
        <f t="shared" si="21"/>
        <v>0</v>
      </c>
      <c r="G155" s="45">
        <v>0</v>
      </c>
      <c r="H155" s="45">
        <f t="shared" si="19"/>
        <v>0</v>
      </c>
      <c r="I155" s="45">
        <v>0</v>
      </c>
      <c r="J155" s="46">
        <f t="shared" si="20"/>
        <v>0</v>
      </c>
    </row>
    <row r="156" spans="1:10" ht="15.75">
      <c r="A156" s="32"/>
      <c r="B156" s="26"/>
      <c r="C156" s="26"/>
      <c r="D156" s="28" t="s">
        <v>199</v>
      </c>
      <c r="E156" s="45">
        <f t="shared" si="22"/>
        <v>0</v>
      </c>
      <c r="F156" s="45">
        <f t="shared" si="21"/>
        <v>0</v>
      </c>
      <c r="G156" s="45">
        <v>0</v>
      </c>
      <c r="H156" s="45">
        <f t="shared" si="19"/>
        <v>0</v>
      </c>
      <c r="I156" s="45">
        <v>0</v>
      </c>
      <c r="J156" s="46">
        <f t="shared" si="20"/>
        <v>0</v>
      </c>
    </row>
    <row r="157" spans="1:10" ht="15.75">
      <c r="A157" s="32" t="s">
        <v>92</v>
      </c>
      <c r="B157" s="26" t="s">
        <v>92</v>
      </c>
      <c r="C157" s="26" t="s">
        <v>92</v>
      </c>
      <c r="D157" s="28" t="s">
        <v>200</v>
      </c>
      <c r="E157" s="45">
        <f t="shared" si="22"/>
        <v>0</v>
      </c>
      <c r="F157" s="45">
        <f t="shared" si="21"/>
        <v>0</v>
      </c>
      <c r="G157" s="45">
        <v>0</v>
      </c>
      <c r="H157" s="45">
        <f t="shared" si="19"/>
        <v>0</v>
      </c>
      <c r="I157" s="45">
        <v>0</v>
      </c>
      <c r="J157" s="46">
        <f t="shared" si="20"/>
        <v>0</v>
      </c>
    </row>
    <row r="158" spans="1:10" ht="15.75">
      <c r="A158" s="32"/>
      <c r="B158" s="26"/>
      <c r="C158" s="26"/>
      <c r="D158" s="28"/>
      <c r="E158" s="45"/>
      <c r="F158" s="45"/>
      <c r="G158" s="45"/>
      <c r="H158" s="45"/>
      <c r="I158" s="45"/>
      <c r="J158" s="46"/>
    </row>
    <row r="159" spans="1:10" ht="15.75">
      <c r="A159" s="32"/>
      <c r="B159" s="26"/>
      <c r="C159" s="26"/>
      <c r="D159" s="28"/>
      <c r="E159" s="45"/>
      <c r="F159" s="45"/>
      <c r="G159" s="45"/>
      <c r="H159" s="45"/>
      <c r="I159" s="45"/>
      <c r="J159" s="46"/>
    </row>
    <row r="160" spans="1:10" ht="15.75">
      <c r="A160" s="32"/>
      <c r="B160" s="26"/>
      <c r="C160" s="26"/>
      <c r="D160" s="28"/>
      <c r="E160" s="45"/>
      <c r="F160" s="45"/>
      <c r="G160" s="45"/>
      <c r="H160" s="45"/>
      <c r="I160" s="45"/>
      <c r="J160" s="46"/>
    </row>
    <row r="161" spans="1:10" ht="15.75">
      <c r="A161" s="32"/>
      <c r="B161" s="26"/>
      <c r="C161" s="26"/>
      <c r="D161" s="28"/>
      <c r="E161" s="45"/>
      <c r="F161" s="45"/>
      <c r="G161" s="45"/>
      <c r="H161" s="45"/>
      <c r="I161" s="45"/>
      <c r="J161" s="46"/>
    </row>
    <row r="162" spans="1:10" ht="15.75">
      <c r="A162" s="32"/>
      <c r="B162" s="26"/>
      <c r="C162" s="26"/>
      <c r="D162" s="28"/>
      <c r="E162" s="45"/>
      <c r="F162" s="45"/>
      <c r="G162" s="45"/>
      <c r="H162" s="45"/>
      <c r="I162" s="45"/>
      <c r="J162" s="46"/>
    </row>
    <row r="163" spans="1:10" ht="15.75">
      <c r="A163" s="32"/>
      <c r="B163" s="26"/>
      <c r="C163" s="26"/>
      <c r="D163" s="28"/>
      <c r="E163" s="45"/>
      <c r="F163" s="45"/>
      <c r="G163" s="45"/>
      <c r="H163" s="45"/>
      <c r="I163" s="45"/>
      <c r="J163" s="46"/>
    </row>
    <row r="164" spans="1:10" ht="15.75">
      <c r="A164" s="32"/>
      <c r="B164" s="26"/>
      <c r="C164" s="26"/>
      <c r="D164" s="28"/>
      <c r="E164" s="45"/>
      <c r="F164" s="45"/>
      <c r="G164" s="45"/>
      <c r="H164" s="45"/>
      <c r="I164" s="45"/>
      <c r="J164" s="46"/>
    </row>
    <row r="165" spans="1:10" ht="15.75">
      <c r="A165" s="32" t="s">
        <v>92</v>
      </c>
      <c r="B165" s="26" t="s">
        <v>92</v>
      </c>
      <c r="C165" s="26" t="s">
        <v>92</v>
      </c>
      <c r="D165" s="28" t="s">
        <v>201</v>
      </c>
      <c r="E165" s="45">
        <f>E150+E151+E152+E153+E154+E155+E156+E157</f>
        <v>19908448</v>
      </c>
      <c r="F165" s="45"/>
      <c r="G165" s="45"/>
      <c r="H165" s="45"/>
      <c r="I165" s="45"/>
      <c r="J165" s="46"/>
    </row>
    <row r="166" spans="1:10" ht="15.75">
      <c r="A166" s="32" t="s">
        <v>92</v>
      </c>
      <c r="B166" s="26" t="s">
        <v>92</v>
      </c>
      <c r="C166" s="26" t="s">
        <v>92</v>
      </c>
      <c r="D166" s="28" t="s">
        <v>202</v>
      </c>
      <c r="E166" s="45">
        <v>175458987</v>
      </c>
      <c r="F166" s="45"/>
      <c r="G166" s="45"/>
      <c r="H166" s="45"/>
      <c r="I166" s="45"/>
      <c r="J166" s="46"/>
    </row>
    <row r="167" spans="1:10" ht="15.75">
      <c r="A167" s="32" t="s">
        <v>92</v>
      </c>
      <c r="B167" s="26" t="s">
        <v>92</v>
      </c>
      <c r="C167" s="26" t="s">
        <v>92</v>
      </c>
      <c r="D167" s="28" t="s">
        <v>203</v>
      </c>
      <c r="E167" s="45">
        <f>E165+E166</f>
        <v>195367435</v>
      </c>
      <c r="F167" s="45"/>
      <c r="G167" s="45"/>
      <c r="H167" s="45"/>
      <c r="I167" s="45"/>
      <c r="J167" s="46"/>
    </row>
    <row r="168" spans="1:10" ht="15.75">
      <c r="A168" s="32" t="s">
        <v>92</v>
      </c>
      <c r="B168" s="26" t="s">
        <v>92</v>
      </c>
      <c r="C168" s="26" t="s">
        <v>92</v>
      </c>
      <c r="D168" s="28" t="s">
        <v>204</v>
      </c>
      <c r="E168" s="45">
        <v>2391180</v>
      </c>
      <c r="F168" s="45"/>
      <c r="G168" s="45"/>
      <c r="H168" s="45"/>
      <c r="I168" s="45"/>
      <c r="J168" s="46"/>
    </row>
    <row r="169" spans="1:10" ht="15.75">
      <c r="A169" s="32" t="s">
        <v>92</v>
      </c>
      <c r="B169" s="26" t="s">
        <v>92</v>
      </c>
      <c r="C169" s="26" t="s">
        <v>92</v>
      </c>
      <c r="D169" s="28" t="s">
        <v>205</v>
      </c>
      <c r="E169" s="45">
        <f>E166+E168</f>
        <v>177850167</v>
      </c>
      <c r="F169" s="45"/>
      <c r="G169" s="45"/>
      <c r="H169" s="45"/>
      <c r="I169" s="45"/>
      <c r="J169" s="46"/>
    </row>
    <row r="170" spans="1:10" ht="15.75">
      <c r="A170" s="32" t="s">
        <v>92</v>
      </c>
      <c r="B170" s="26" t="s">
        <v>92</v>
      </c>
      <c r="C170" s="26" t="s">
        <v>92</v>
      </c>
      <c r="D170" s="28" t="s">
        <v>140</v>
      </c>
      <c r="E170" s="45">
        <v>115889000</v>
      </c>
      <c r="F170" s="45"/>
      <c r="G170" s="45"/>
      <c r="H170" s="45"/>
      <c r="I170" s="45"/>
      <c r="J170" s="46"/>
    </row>
    <row r="171" spans="1:10" ht="15.75">
      <c r="A171" s="32" t="s">
        <v>92</v>
      </c>
      <c r="B171" s="26" t="s">
        <v>92</v>
      </c>
      <c r="C171" s="26" t="s">
        <v>92</v>
      </c>
      <c r="D171" s="28" t="s">
        <v>141</v>
      </c>
      <c r="E171" s="45">
        <v>25053000</v>
      </c>
      <c r="F171" s="45"/>
      <c r="G171" s="45"/>
      <c r="H171" s="45"/>
      <c r="I171" s="45"/>
      <c r="J171" s="46"/>
    </row>
    <row r="172" spans="1:10" ht="16.5" thickBot="1">
      <c r="A172" s="35" t="s">
        <v>92</v>
      </c>
      <c r="B172" s="36" t="s">
        <v>92</v>
      </c>
      <c r="C172" s="36" t="s">
        <v>92</v>
      </c>
      <c r="D172" s="37" t="s">
        <v>142</v>
      </c>
      <c r="E172" s="47">
        <v>25053000</v>
      </c>
      <c r="F172" s="47"/>
      <c r="G172" s="47"/>
      <c r="H172" s="47"/>
      <c r="I172" s="47"/>
      <c r="J172" s="48"/>
    </row>
    <row r="173" ht="15.75">
      <c r="A173" s="40" t="s">
        <v>206</v>
      </c>
    </row>
    <row r="174" ht="15.75">
      <c r="A174" s="40" t="s">
        <v>207</v>
      </c>
    </row>
    <row r="175" ht="15.75">
      <c r="A175" s="41" t="s">
        <v>208</v>
      </c>
    </row>
    <row r="176" ht="15.75">
      <c r="A176" s="41" t="s">
        <v>209</v>
      </c>
    </row>
    <row r="177" spans="1:9" ht="15.75">
      <c r="A177" s="41" t="s">
        <v>210</v>
      </c>
      <c r="I177" s="27" t="s">
        <v>219</v>
      </c>
    </row>
  </sheetData>
  <sheetProtection selectLockedCells="1" selectUnlockedCells="1"/>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7:H97"/>
    <mergeCell ref="I97:J97"/>
    <mergeCell ref="A98:D98"/>
    <mergeCell ref="E98:F98"/>
    <mergeCell ref="G98:H98"/>
    <mergeCell ref="I98:J98"/>
    <mergeCell ref="A94:C94"/>
    <mergeCell ref="I94:J94"/>
    <mergeCell ref="A95:C95"/>
    <mergeCell ref="D95:H95"/>
    <mergeCell ref="I95:J95"/>
    <mergeCell ref="E96:H96"/>
    <mergeCell ref="I96:J96"/>
    <mergeCell ref="E69:H69"/>
    <mergeCell ref="I69:J69"/>
    <mergeCell ref="A70:D70"/>
    <mergeCell ref="E70:F70"/>
    <mergeCell ref="G70:H70"/>
    <mergeCell ref="I70:J70"/>
    <mergeCell ref="A66:C66"/>
    <mergeCell ref="I66:J66"/>
    <mergeCell ref="A67:C67"/>
    <mergeCell ref="D67:H67"/>
    <mergeCell ref="I67:J67"/>
    <mergeCell ref="E68:H68"/>
    <mergeCell ref="I68:J68"/>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K177"/>
  <sheetViews>
    <sheetView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8" t="s">
        <v>72</v>
      </c>
      <c r="B1" s="88"/>
      <c r="C1" s="88"/>
      <c r="I1" s="89" t="s">
        <v>73</v>
      </c>
      <c r="J1" s="90"/>
      <c r="K1" s="19" t="s">
        <v>15</v>
      </c>
    </row>
    <row r="2" spans="1:10" ht="15.75">
      <c r="A2" s="91" t="s">
        <v>74</v>
      </c>
      <c r="B2" s="91"/>
      <c r="C2" s="91"/>
      <c r="D2" s="92" t="s">
        <v>75</v>
      </c>
      <c r="E2" s="92"/>
      <c r="F2" s="92"/>
      <c r="G2" s="92"/>
      <c r="H2" s="92"/>
      <c r="I2" s="93" t="s">
        <v>76</v>
      </c>
      <c r="J2" s="94"/>
    </row>
    <row r="3" spans="5:10" ht="19.5">
      <c r="E3" s="95" t="s">
        <v>77</v>
      </c>
      <c r="F3" s="96"/>
      <c r="G3" s="96"/>
      <c r="H3" s="96"/>
      <c r="I3" s="97" t="s">
        <v>78</v>
      </c>
      <c r="J3" s="97"/>
    </row>
    <row r="4" spans="5:10" ht="16.5" thickBot="1">
      <c r="E4" s="98" t="s">
        <v>220</v>
      </c>
      <c r="F4" s="98"/>
      <c r="G4" s="98"/>
      <c r="H4" s="98"/>
      <c r="I4" s="99" t="s">
        <v>80</v>
      </c>
      <c r="J4" s="99"/>
    </row>
    <row r="5" spans="1:10" ht="15.75">
      <c r="A5" s="100" t="s">
        <v>81</v>
      </c>
      <c r="B5" s="101"/>
      <c r="C5" s="101"/>
      <c r="D5" s="101"/>
      <c r="E5" s="101" t="s">
        <v>82</v>
      </c>
      <c r="F5" s="101"/>
      <c r="G5" s="101" t="s">
        <v>83</v>
      </c>
      <c r="H5" s="101"/>
      <c r="I5" s="101" t="s">
        <v>84</v>
      </c>
      <c r="J5" s="10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45">
        <f aca="true" t="shared" si="0" ref="E7:F22">G7+I7</f>
        <v>16397081</v>
      </c>
      <c r="F7" s="45">
        <f t="shared" si="0"/>
        <v>37695329</v>
      </c>
      <c r="G7" s="45">
        <f>G8+G18+G19+G20+G21+G22+G25+G36+G39+G40+G41</f>
        <v>16011876</v>
      </c>
      <c r="H7" s="45">
        <f>H8+H18+H19+H20+H21+H22+H25+H36+H39+H40+H41</f>
        <v>37310124</v>
      </c>
      <c r="I7" s="45">
        <f>I8+I18+I19+I20+I21+I22+I25+I36+I39+I40+I41</f>
        <v>385205</v>
      </c>
      <c r="J7" s="46">
        <f aca="true" t="shared" si="1" ref="J7:J13">I7</f>
        <v>385205</v>
      </c>
    </row>
    <row r="8" spans="1:10" ht="15.75">
      <c r="A8" s="32">
        <v>1</v>
      </c>
      <c r="B8" s="26" t="s">
        <v>92</v>
      </c>
      <c r="C8" s="26" t="s">
        <v>92</v>
      </c>
      <c r="D8" s="28" t="s">
        <v>94</v>
      </c>
      <c r="E8" s="45">
        <f t="shared" si="0"/>
        <v>7155941</v>
      </c>
      <c r="F8" s="45">
        <f t="shared" si="0"/>
        <v>23194714</v>
      </c>
      <c r="G8" s="45">
        <f>G9+G10+G11+G12+G13+G16+G17</f>
        <v>7155941</v>
      </c>
      <c r="H8" s="45">
        <f>H9+H10+H11+H12+H13+H16+H17</f>
        <v>23194714</v>
      </c>
      <c r="I8" s="45">
        <f>I9+I10+I11+I12+I13+I16+I17</f>
        <v>0</v>
      </c>
      <c r="J8" s="46">
        <f t="shared" si="1"/>
        <v>0</v>
      </c>
    </row>
    <row r="9" spans="1:10" ht="15.75">
      <c r="A9" s="32">
        <v>1</v>
      </c>
      <c r="B9" s="26">
        <v>1</v>
      </c>
      <c r="C9" s="26" t="s">
        <v>92</v>
      </c>
      <c r="D9" s="28" t="s">
        <v>95</v>
      </c>
      <c r="E9" s="45">
        <f t="shared" si="0"/>
        <v>189</v>
      </c>
      <c r="F9" s="45">
        <f t="shared" si="0"/>
        <v>41957</v>
      </c>
      <c r="G9" s="45">
        <v>189</v>
      </c>
      <c r="H9" s="45">
        <f>41768+189</f>
        <v>41957</v>
      </c>
      <c r="I9" s="45">
        <v>0</v>
      </c>
      <c r="J9" s="46">
        <f t="shared" si="1"/>
        <v>0</v>
      </c>
    </row>
    <row r="10" spans="1:10" ht="15.75">
      <c r="A10" s="32">
        <v>1</v>
      </c>
      <c r="B10" s="26">
        <v>2</v>
      </c>
      <c r="C10" s="26" t="s">
        <v>92</v>
      </c>
      <c r="D10" s="28" t="s">
        <v>96</v>
      </c>
      <c r="E10" s="45">
        <f t="shared" si="0"/>
        <v>13533</v>
      </c>
      <c r="F10" s="45">
        <f t="shared" si="0"/>
        <v>78271</v>
      </c>
      <c r="G10" s="45">
        <v>13533</v>
      </c>
      <c r="H10" s="45">
        <f>64738+13533</f>
        <v>78271</v>
      </c>
      <c r="I10" s="45">
        <v>0</v>
      </c>
      <c r="J10" s="46">
        <f t="shared" si="1"/>
        <v>0</v>
      </c>
    </row>
    <row r="11" spans="1:10" ht="15.75">
      <c r="A11" s="32">
        <v>1</v>
      </c>
      <c r="B11" s="26">
        <v>3</v>
      </c>
      <c r="C11" s="26" t="s">
        <v>92</v>
      </c>
      <c r="D11" s="28" t="s">
        <v>97</v>
      </c>
      <c r="E11" s="45">
        <f t="shared" si="0"/>
        <v>21419</v>
      </c>
      <c r="F11" s="45">
        <f t="shared" si="0"/>
        <v>49186</v>
      </c>
      <c r="G11" s="45">
        <v>21419</v>
      </c>
      <c r="H11" s="45">
        <f>27767+21419</f>
        <v>49186</v>
      </c>
      <c r="I11" s="45">
        <v>0</v>
      </c>
      <c r="J11" s="46">
        <f t="shared" si="1"/>
        <v>0</v>
      </c>
    </row>
    <row r="12" spans="1:10" ht="15.75">
      <c r="A12" s="32">
        <v>1</v>
      </c>
      <c r="B12" s="26">
        <v>4</v>
      </c>
      <c r="C12" s="26" t="s">
        <v>92</v>
      </c>
      <c r="D12" s="28" t="s">
        <v>98</v>
      </c>
      <c r="E12" s="45">
        <f t="shared" si="0"/>
        <v>119253</v>
      </c>
      <c r="F12" s="45">
        <f t="shared" si="0"/>
        <v>213653</v>
      </c>
      <c r="G12" s="45">
        <v>119253</v>
      </c>
      <c r="H12" s="45">
        <f>94400+119253</f>
        <v>213653</v>
      </c>
      <c r="I12" s="45">
        <v>0</v>
      </c>
      <c r="J12" s="46">
        <f t="shared" si="1"/>
        <v>0</v>
      </c>
    </row>
    <row r="13" spans="1:10" ht="15.75">
      <c r="A13" s="32">
        <v>1</v>
      </c>
      <c r="B13" s="26">
        <v>5</v>
      </c>
      <c r="C13" s="26" t="s">
        <v>92</v>
      </c>
      <c r="D13" s="28" t="s">
        <v>99</v>
      </c>
      <c r="E13" s="45">
        <f t="shared" si="0"/>
        <v>6547</v>
      </c>
      <c r="F13" s="45">
        <f t="shared" si="0"/>
        <v>46658</v>
      </c>
      <c r="G13" s="45">
        <f>G14+G15</f>
        <v>6547</v>
      </c>
      <c r="H13" s="45">
        <f>H14+H15</f>
        <v>46658</v>
      </c>
      <c r="I13" s="45">
        <f>I14+I15</f>
        <v>0</v>
      </c>
      <c r="J13" s="46">
        <f t="shared" si="1"/>
        <v>0</v>
      </c>
    </row>
    <row r="14" spans="1:10" ht="15.75">
      <c r="A14" s="32">
        <v>1</v>
      </c>
      <c r="B14" s="26">
        <v>5</v>
      </c>
      <c r="C14" s="26">
        <v>1</v>
      </c>
      <c r="D14" s="28" t="s">
        <v>100</v>
      </c>
      <c r="E14" s="45">
        <f t="shared" si="0"/>
        <v>0</v>
      </c>
      <c r="F14" s="45">
        <f t="shared" si="0"/>
        <v>0</v>
      </c>
      <c r="G14" s="45">
        <v>0</v>
      </c>
      <c r="H14" s="45">
        <v>0</v>
      </c>
      <c r="I14" s="45">
        <v>0</v>
      </c>
      <c r="J14" s="46">
        <v>0</v>
      </c>
    </row>
    <row r="15" spans="1:10" ht="15.75">
      <c r="A15" s="32">
        <v>1</v>
      </c>
      <c r="B15" s="26">
        <v>5</v>
      </c>
      <c r="C15" s="26">
        <v>2</v>
      </c>
      <c r="D15" s="28" t="s">
        <v>101</v>
      </c>
      <c r="E15" s="45">
        <f t="shared" si="0"/>
        <v>6547</v>
      </c>
      <c r="F15" s="45">
        <f t="shared" si="0"/>
        <v>46658</v>
      </c>
      <c r="G15" s="45">
        <v>6547</v>
      </c>
      <c r="H15" s="45">
        <f>40111+6547</f>
        <v>46658</v>
      </c>
      <c r="I15" s="45">
        <v>0</v>
      </c>
      <c r="J15" s="46">
        <f>I15</f>
        <v>0</v>
      </c>
    </row>
    <row r="16" spans="1:10" ht="15.75">
      <c r="A16" s="32">
        <v>1</v>
      </c>
      <c r="B16" s="26">
        <v>6</v>
      </c>
      <c r="C16" s="26" t="s">
        <v>92</v>
      </c>
      <c r="D16" s="28" t="s">
        <v>102</v>
      </c>
      <c r="E16" s="45">
        <f t="shared" si="0"/>
        <v>6995000</v>
      </c>
      <c r="F16" s="45">
        <f t="shared" si="0"/>
        <v>22764989</v>
      </c>
      <c r="G16" s="45">
        <v>6995000</v>
      </c>
      <c r="H16" s="45">
        <f>15769989+6995000</f>
        <v>22764989</v>
      </c>
      <c r="I16" s="45">
        <v>0</v>
      </c>
      <c r="J16" s="46">
        <f aca="true" t="shared" si="2" ref="J16:J27">I16</f>
        <v>0</v>
      </c>
    </row>
    <row r="17" spans="1:10" ht="15.75">
      <c r="A17" s="32" t="s">
        <v>92</v>
      </c>
      <c r="B17" s="26" t="s">
        <v>92</v>
      </c>
      <c r="C17" s="26" t="s">
        <v>92</v>
      </c>
      <c r="D17" s="28" t="s">
        <v>103</v>
      </c>
      <c r="E17" s="45">
        <f t="shared" si="0"/>
        <v>0</v>
      </c>
      <c r="F17" s="45">
        <f t="shared" si="0"/>
        <v>0</v>
      </c>
      <c r="G17" s="45">
        <v>0</v>
      </c>
      <c r="H17" s="45">
        <f aca="true" t="shared" si="3" ref="H17:H27">G17</f>
        <v>0</v>
      </c>
      <c r="I17" s="45">
        <v>0</v>
      </c>
      <c r="J17" s="46">
        <f t="shared" si="2"/>
        <v>0</v>
      </c>
    </row>
    <row r="18" spans="1:10" ht="15.75">
      <c r="A18" s="32" t="s">
        <v>92</v>
      </c>
      <c r="B18" s="26" t="s">
        <v>92</v>
      </c>
      <c r="C18" s="26" t="s">
        <v>92</v>
      </c>
      <c r="D18" s="28" t="s">
        <v>104</v>
      </c>
      <c r="E18" s="45">
        <f t="shared" si="0"/>
        <v>0</v>
      </c>
      <c r="F18" s="45">
        <f t="shared" si="0"/>
        <v>0</v>
      </c>
      <c r="G18" s="45">
        <v>0</v>
      </c>
      <c r="H18" s="45">
        <f t="shared" si="3"/>
        <v>0</v>
      </c>
      <c r="I18" s="45">
        <v>0</v>
      </c>
      <c r="J18" s="46">
        <f t="shared" si="2"/>
        <v>0</v>
      </c>
    </row>
    <row r="19" spans="1:10" ht="15.75">
      <c r="A19" s="32">
        <v>2</v>
      </c>
      <c r="B19" s="26" t="s">
        <v>92</v>
      </c>
      <c r="C19" s="26" t="s">
        <v>92</v>
      </c>
      <c r="D19" s="28" t="s">
        <v>105</v>
      </c>
      <c r="E19" s="45">
        <f t="shared" si="0"/>
        <v>0</v>
      </c>
      <c r="F19" s="45">
        <f t="shared" si="0"/>
        <v>756083</v>
      </c>
      <c r="G19" s="45">
        <v>0</v>
      </c>
      <c r="H19" s="45">
        <f>756083</f>
        <v>756083</v>
      </c>
      <c r="I19" s="45">
        <v>0</v>
      </c>
      <c r="J19" s="46">
        <f t="shared" si="2"/>
        <v>0</v>
      </c>
    </row>
    <row r="20" spans="1:10" ht="15.75">
      <c r="A20" s="32">
        <v>3</v>
      </c>
      <c r="B20" s="26" t="s">
        <v>92</v>
      </c>
      <c r="C20" s="26" t="s">
        <v>92</v>
      </c>
      <c r="D20" s="28" t="s">
        <v>106</v>
      </c>
      <c r="E20" s="45">
        <f t="shared" si="0"/>
        <v>384841</v>
      </c>
      <c r="F20" s="45">
        <f t="shared" si="0"/>
        <v>711957</v>
      </c>
      <c r="G20" s="45">
        <v>384841</v>
      </c>
      <c r="H20" s="45">
        <f>327116+384841</f>
        <v>711957</v>
      </c>
      <c r="I20" s="45">
        <v>0</v>
      </c>
      <c r="J20" s="46">
        <f t="shared" si="2"/>
        <v>0</v>
      </c>
    </row>
    <row r="21" spans="1:10" ht="15.75">
      <c r="A21" s="32" t="s">
        <v>92</v>
      </c>
      <c r="B21" s="26" t="s">
        <v>92</v>
      </c>
      <c r="C21" s="26" t="s">
        <v>92</v>
      </c>
      <c r="D21" s="28" t="s">
        <v>107</v>
      </c>
      <c r="E21" s="45">
        <f t="shared" si="0"/>
        <v>0</v>
      </c>
      <c r="F21" s="45">
        <f t="shared" si="0"/>
        <v>0</v>
      </c>
      <c r="G21" s="45">
        <v>0</v>
      </c>
      <c r="H21" s="45">
        <f t="shared" si="3"/>
        <v>0</v>
      </c>
      <c r="I21" s="45">
        <v>0</v>
      </c>
      <c r="J21" s="46">
        <f t="shared" si="2"/>
        <v>0</v>
      </c>
    </row>
    <row r="22" spans="1:10" ht="15.75">
      <c r="A22" s="32">
        <v>4</v>
      </c>
      <c r="B22" s="26" t="s">
        <v>92</v>
      </c>
      <c r="C22" s="26" t="s">
        <v>92</v>
      </c>
      <c r="D22" s="28" t="s">
        <v>108</v>
      </c>
      <c r="E22" s="45">
        <f t="shared" si="0"/>
        <v>247311</v>
      </c>
      <c r="F22" s="45">
        <f t="shared" si="0"/>
        <v>278042</v>
      </c>
      <c r="G22" s="45">
        <f>G23+G24</f>
        <v>247311</v>
      </c>
      <c r="H22" s="45">
        <f>H23+H24</f>
        <v>278042</v>
      </c>
      <c r="I22" s="45">
        <f>I23+I24</f>
        <v>0</v>
      </c>
      <c r="J22" s="46">
        <f t="shared" si="2"/>
        <v>0</v>
      </c>
    </row>
    <row r="23" spans="1:10" ht="15.75">
      <c r="A23" s="32">
        <v>4</v>
      </c>
      <c r="B23" s="26">
        <v>1</v>
      </c>
      <c r="C23" s="26" t="s">
        <v>92</v>
      </c>
      <c r="D23" s="28" t="s">
        <v>109</v>
      </c>
      <c r="E23" s="45">
        <f aca="true" t="shared" si="4" ref="E23:F27">G23+I23</f>
        <v>237498</v>
      </c>
      <c r="F23" s="45">
        <f t="shared" si="4"/>
        <v>268229</v>
      </c>
      <c r="G23" s="45">
        <v>237498</v>
      </c>
      <c r="H23" s="45">
        <f>30731+237498</f>
        <v>268229</v>
      </c>
      <c r="I23" s="45">
        <v>0</v>
      </c>
      <c r="J23" s="46">
        <f t="shared" si="2"/>
        <v>0</v>
      </c>
    </row>
    <row r="24" spans="1:10" ht="15.75">
      <c r="A24" s="32">
        <v>4</v>
      </c>
      <c r="B24" s="26">
        <v>5</v>
      </c>
      <c r="C24" s="26" t="s">
        <v>92</v>
      </c>
      <c r="D24" s="28" t="s">
        <v>110</v>
      </c>
      <c r="E24" s="45">
        <f t="shared" si="4"/>
        <v>9813</v>
      </c>
      <c r="F24" s="45">
        <f t="shared" si="4"/>
        <v>9813</v>
      </c>
      <c r="G24" s="45">
        <v>9813</v>
      </c>
      <c r="H24" s="45">
        <f>9813</f>
        <v>9813</v>
      </c>
      <c r="I24" s="45">
        <v>0</v>
      </c>
      <c r="J24" s="46">
        <f t="shared" si="2"/>
        <v>0</v>
      </c>
    </row>
    <row r="25" spans="1:10" ht="15.75">
      <c r="A25" s="32">
        <v>5</v>
      </c>
      <c r="B25" s="26" t="s">
        <v>92</v>
      </c>
      <c r="C25" s="26" t="s">
        <v>92</v>
      </c>
      <c r="D25" s="28" t="s">
        <v>111</v>
      </c>
      <c r="E25" s="45">
        <f t="shared" si="4"/>
        <v>0</v>
      </c>
      <c r="F25" s="45">
        <f t="shared" si="4"/>
        <v>0</v>
      </c>
      <c r="G25" s="45">
        <f>SUM(G26:G28)</f>
        <v>0</v>
      </c>
      <c r="H25" s="45">
        <f t="shared" si="3"/>
        <v>0</v>
      </c>
      <c r="I25" s="45">
        <f>SUM(I26:I28)</f>
        <v>0</v>
      </c>
      <c r="J25" s="46">
        <f t="shared" si="2"/>
        <v>0</v>
      </c>
    </row>
    <row r="26" spans="1:10" ht="15.75">
      <c r="A26" s="32">
        <v>5</v>
      </c>
      <c r="B26" s="26">
        <v>1</v>
      </c>
      <c r="C26" s="26" t="s">
        <v>92</v>
      </c>
      <c r="D26" s="28" t="s">
        <v>112</v>
      </c>
      <c r="E26" s="45">
        <f t="shared" si="4"/>
        <v>0</v>
      </c>
      <c r="F26" s="45">
        <f t="shared" si="4"/>
        <v>0</v>
      </c>
      <c r="G26" s="45">
        <v>0</v>
      </c>
      <c r="H26" s="45">
        <f t="shared" si="3"/>
        <v>0</v>
      </c>
      <c r="I26" s="45">
        <v>0</v>
      </c>
      <c r="J26" s="46">
        <f t="shared" si="2"/>
        <v>0</v>
      </c>
    </row>
    <row r="27" spans="1:10" ht="15.75">
      <c r="A27" s="32">
        <v>5</v>
      </c>
      <c r="B27" s="26">
        <v>2</v>
      </c>
      <c r="C27" s="26" t="s">
        <v>92</v>
      </c>
      <c r="D27" s="28" t="s">
        <v>113</v>
      </c>
      <c r="E27" s="45">
        <f t="shared" si="4"/>
        <v>0</v>
      </c>
      <c r="F27" s="45">
        <f t="shared" si="4"/>
        <v>0</v>
      </c>
      <c r="G27" s="45">
        <v>0</v>
      </c>
      <c r="H27" s="45">
        <f t="shared" si="3"/>
        <v>0</v>
      </c>
      <c r="I27" s="45">
        <v>0</v>
      </c>
      <c r="J27" s="46">
        <f t="shared" si="2"/>
        <v>0</v>
      </c>
    </row>
    <row r="28" spans="1:10" ht="16.5" thickBot="1">
      <c r="A28" s="35">
        <v>5</v>
      </c>
      <c r="B28" s="36">
        <v>3</v>
      </c>
      <c r="C28" s="36" t="s">
        <v>92</v>
      </c>
      <c r="D28" s="37" t="s">
        <v>114</v>
      </c>
      <c r="E28" s="47">
        <f>G28+H28</f>
        <v>0</v>
      </c>
      <c r="F28" s="47">
        <f>H28+J28</f>
        <v>0</v>
      </c>
      <c r="G28" s="47">
        <v>0</v>
      </c>
      <c r="H28" s="47">
        <f>G28</f>
        <v>0</v>
      </c>
      <c r="I28" s="47">
        <v>0</v>
      </c>
      <c r="J28" s="48">
        <f>I28</f>
        <v>0</v>
      </c>
    </row>
    <row r="30" spans="1:10" ht="15.75">
      <c r="A30" s="88" t="s">
        <v>72</v>
      </c>
      <c r="B30" s="88"/>
      <c r="C30" s="88"/>
      <c r="I30" s="89" t="s">
        <v>73</v>
      </c>
      <c r="J30" s="90"/>
    </row>
    <row r="31" spans="1:10" ht="15.75">
      <c r="A31" s="91" t="s">
        <v>74</v>
      </c>
      <c r="B31" s="91"/>
      <c r="C31" s="91"/>
      <c r="D31" s="92" t="s">
        <v>75</v>
      </c>
      <c r="E31" s="92"/>
      <c r="F31" s="92"/>
      <c r="G31" s="92"/>
      <c r="H31" s="92"/>
      <c r="I31" s="93" t="s">
        <v>76</v>
      </c>
      <c r="J31" s="94"/>
    </row>
    <row r="32" spans="5:10" ht="19.5">
      <c r="E32" s="95" t="s">
        <v>77</v>
      </c>
      <c r="F32" s="96"/>
      <c r="G32" s="96"/>
      <c r="H32" s="96"/>
      <c r="I32" s="97" t="s">
        <v>115</v>
      </c>
      <c r="J32" s="97"/>
    </row>
    <row r="33" spans="5:10" ht="16.5" thickBot="1">
      <c r="E33" s="98" t="s">
        <v>220</v>
      </c>
      <c r="F33" s="98"/>
      <c r="G33" s="98"/>
      <c r="H33" s="98"/>
      <c r="I33" s="99" t="s">
        <v>80</v>
      </c>
      <c r="J33" s="99"/>
    </row>
    <row r="34" spans="1:10" ht="15.75">
      <c r="A34" s="100" t="s">
        <v>81</v>
      </c>
      <c r="B34" s="101"/>
      <c r="C34" s="101"/>
      <c r="D34" s="101"/>
      <c r="E34" s="101" t="s">
        <v>82</v>
      </c>
      <c r="F34" s="101"/>
      <c r="G34" s="101" t="s">
        <v>83</v>
      </c>
      <c r="H34" s="101"/>
      <c r="I34" s="101" t="s">
        <v>84</v>
      </c>
      <c r="J34" s="10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45">
        <f aca="true" t="shared" si="5" ref="E36:F49">G36+I36</f>
        <v>8535205</v>
      </c>
      <c r="F36" s="45">
        <f t="shared" si="5"/>
        <v>12652903</v>
      </c>
      <c r="G36" s="45">
        <f>G37+G38</f>
        <v>8150000</v>
      </c>
      <c r="H36" s="45">
        <f>H37+H38</f>
        <v>12267698</v>
      </c>
      <c r="I36" s="45">
        <f>I37+I38</f>
        <v>385205</v>
      </c>
      <c r="J36" s="45">
        <f>J37+J38</f>
        <v>385205</v>
      </c>
    </row>
    <row r="37" spans="1:10" ht="15.75">
      <c r="A37" s="32">
        <v>6</v>
      </c>
      <c r="B37" s="26">
        <v>1</v>
      </c>
      <c r="C37" s="26" t="s">
        <v>92</v>
      </c>
      <c r="D37" s="28" t="s">
        <v>117</v>
      </c>
      <c r="E37" s="45">
        <f t="shared" si="5"/>
        <v>8535205</v>
      </c>
      <c r="F37" s="45">
        <f t="shared" si="5"/>
        <v>12652903</v>
      </c>
      <c r="G37" s="45">
        <v>8150000</v>
      </c>
      <c r="H37" s="45">
        <f>4117698+8150000</f>
        <v>12267698</v>
      </c>
      <c r="I37" s="45">
        <v>385205</v>
      </c>
      <c r="J37" s="46">
        <f>385205</f>
        <v>385205</v>
      </c>
    </row>
    <row r="38" spans="1:10" ht="15.75">
      <c r="A38" s="32">
        <v>6</v>
      </c>
      <c r="B38" s="26">
        <v>2</v>
      </c>
      <c r="C38" s="26" t="s">
        <v>92</v>
      </c>
      <c r="D38" s="28" t="s">
        <v>118</v>
      </c>
      <c r="E38" s="45">
        <f t="shared" si="5"/>
        <v>0</v>
      </c>
      <c r="F38" s="45">
        <f t="shared" si="5"/>
        <v>0</v>
      </c>
      <c r="G38" s="45">
        <v>0</v>
      </c>
      <c r="H38" s="45">
        <f aca="true" t="shared" si="6" ref="H38:H56">G38</f>
        <v>0</v>
      </c>
      <c r="I38" s="45">
        <v>0</v>
      </c>
      <c r="J38" s="46">
        <f aca="true" t="shared" si="7" ref="J38:J48">I38</f>
        <v>0</v>
      </c>
    </row>
    <row r="39" spans="1:10" ht="15.75">
      <c r="A39" s="32">
        <v>7</v>
      </c>
      <c r="B39" s="26" t="s">
        <v>92</v>
      </c>
      <c r="C39" s="26" t="s">
        <v>92</v>
      </c>
      <c r="D39" s="28" t="s">
        <v>119</v>
      </c>
      <c r="E39" s="45">
        <f t="shared" si="5"/>
        <v>0</v>
      </c>
      <c r="F39" s="45">
        <f t="shared" si="5"/>
        <v>0</v>
      </c>
      <c r="G39" s="45">
        <v>0</v>
      </c>
      <c r="H39" s="45">
        <f t="shared" si="6"/>
        <v>0</v>
      </c>
      <c r="I39" s="45">
        <v>0</v>
      </c>
      <c r="J39" s="46">
        <f t="shared" si="7"/>
        <v>0</v>
      </c>
    </row>
    <row r="40" spans="1:10" ht="15.75">
      <c r="A40" s="32" t="s">
        <v>92</v>
      </c>
      <c r="B40" s="26" t="s">
        <v>92</v>
      </c>
      <c r="C40" s="26" t="s">
        <v>92</v>
      </c>
      <c r="D40" s="28" t="s">
        <v>120</v>
      </c>
      <c r="E40" s="45">
        <f t="shared" si="5"/>
        <v>0</v>
      </c>
      <c r="F40" s="45">
        <f t="shared" si="5"/>
        <v>0</v>
      </c>
      <c r="G40" s="45">
        <v>0</v>
      </c>
      <c r="H40" s="45">
        <f t="shared" si="6"/>
        <v>0</v>
      </c>
      <c r="I40" s="45">
        <v>0</v>
      </c>
      <c r="J40" s="46">
        <f t="shared" si="7"/>
        <v>0</v>
      </c>
    </row>
    <row r="41" spans="1:10" ht="15.75">
      <c r="A41" s="32">
        <v>8</v>
      </c>
      <c r="B41" s="26" t="s">
        <v>92</v>
      </c>
      <c r="C41" s="26" t="s">
        <v>92</v>
      </c>
      <c r="D41" s="28" t="s">
        <v>121</v>
      </c>
      <c r="E41" s="45">
        <f t="shared" si="5"/>
        <v>73783</v>
      </c>
      <c r="F41" s="45">
        <f t="shared" si="5"/>
        <v>101630</v>
      </c>
      <c r="G41" s="45">
        <v>73783</v>
      </c>
      <c r="H41" s="45">
        <f>27847+73783</f>
        <v>101630</v>
      </c>
      <c r="I41" s="45">
        <v>0</v>
      </c>
      <c r="J41" s="46">
        <f t="shared" si="7"/>
        <v>0</v>
      </c>
    </row>
    <row r="42" spans="1:10" ht="15.75">
      <c r="A42" s="32" t="s">
        <v>92</v>
      </c>
      <c r="B42" s="26" t="s">
        <v>92</v>
      </c>
      <c r="C42" s="26" t="s">
        <v>92</v>
      </c>
      <c r="D42" s="28" t="s">
        <v>122</v>
      </c>
      <c r="E42" s="45">
        <f t="shared" si="5"/>
        <v>0</v>
      </c>
      <c r="F42" s="45">
        <f t="shared" si="5"/>
        <v>0</v>
      </c>
      <c r="G42" s="45">
        <f>G43</f>
        <v>0</v>
      </c>
      <c r="H42" s="45">
        <f t="shared" si="6"/>
        <v>0</v>
      </c>
      <c r="I42" s="45">
        <f>I43</f>
        <v>0</v>
      </c>
      <c r="J42" s="46">
        <f t="shared" si="7"/>
        <v>0</v>
      </c>
    </row>
    <row r="43" spans="1:10" ht="15.75">
      <c r="A43" s="32">
        <v>4</v>
      </c>
      <c r="B43" s="26" t="s">
        <v>92</v>
      </c>
      <c r="C43" s="26" t="s">
        <v>92</v>
      </c>
      <c r="D43" s="28" t="s">
        <v>123</v>
      </c>
      <c r="E43" s="45">
        <f t="shared" si="5"/>
        <v>0</v>
      </c>
      <c r="F43" s="45">
        <f t="shared" si="5"/>
        <v>0</v>
      </c>
      <c r="G43" s="45">
        <f>SUM(G44:G47)</f>
        <v>0</v>
      </c>
      <c r="H43" s="45">
        <f>SUM(H44:H47)</f>
        <v>0</v>
      </c>
      <c r="I43" s="45">
        <f>SUM(I44:I47)</f>
        <v>0</v>
      </c>
      <c r="J43" s="46">
        <f t="shared" si="7"/>
        <v>0</v>
      </c>
    </row>
    <row r="44" spans="1:10" ht="15.75">
      <c r="A44" s="32">
        <v>4</v>
      </c>
      <c r="B44" s="26">
        <v>2</v>
      </c>
      <c r="C44" s="26" t="s">
        <v>92</v>
      </c>
      <c r="D44" s="28" t="s">
        <v>124</v>
      </c>
      <c r="E44" s="45">
        <f t="shared" si="5"/>
        <v>0</v>
      </c>
      <c r="F44" s="45">
        <f t="shared" si="5"/>
        <v>0</v>
      </c>
      <c r="G44" s="45">
        <v>0</v>
      </c>
      <c r="H44" s="45">
        <f t="shared" si="6"/>
        <v>0</v>
      </c>
      <c r="I44" s="45">
        <v>0</v>
      </c>
      <c r="J44" s="46">
        <f t="shared" si="7"/>
        <v>0</v>
      </c>
    </row>
    <row r="45" spans="1:10" ht="15.75">
      <c r="A45" s="32" t="s">
        <v>92</v>
      </c>
      <c r="B45" s="26" t="s">
        <v>92</v>
      </c>
      <c r="C45" s="26" t="s">
        <v>92</v>
      </c>
      <c r="D45" s="28" t="s">
        <v>125</v>
      </c>
      <c r="E45" s="45">
        <f t="shared" si="5"/>
        <v>0</v>
      </c>
      <c r="F45" s="45">
        <f t="shared" si="5"/>
        <v>0</v>
      </c>
      <c r="G45" s="45">
        <v>0</v>
      </c>
      <c r="H45" s="45">
        <f t="shared" si="6"/>
        <v>0</v>
      </c>
      <c r="I45" s="45">
        <v>0</v>
      </c>
      <c r="J45" s="46">
        <f t="shared" si="7"/>
        <v>0</v>
      </c>
    </row>
    <row r="46" spans="1:10" ht="15.75">
      <c r="A46" s="32" t="s">
        <v>92</v>
      </c>
      <c r="B46" s="26" t="s">
        <v>92</v>
      </c>
      <c r="C46" s="26" t="s">
        <v>92</v>
      </c>
      <c r="D46" s="28" t="s">
        <v>126</v>
      </c>
      <c r="E46" s="45">
        <f t="shared" si="5"/>
        <v>0</v>
      </c>
      <c r="F46" s="45">
        <f t="shared" si="5"/>
        <v>0</v>
      </c>
      <c r="G46" s="45">
        <v>0</v>
      </c>
      <c r="H46" s="45">
        <f t="shared" si="6"/>
        <v>0</v>
      </c>
      <c r="I46" s="45">
        <v>0</v>
      </c>
      <c r="J46" s="46">
        <f t="shared" si="7"/>
        <v>0</v>
      </c>
    </row>
    <row r="47" spans="1:10" ht="15.75">
      <c r="A47" s="32" t="s">
        <v>92</v>
      </c>
      <c r="B47" s="26" t="s">
        <v>92</v>
      </c>
      <c r="C47" s="26" t="s">
        <v>92</v>
      </c>
      <c r="D47" s="28" t="s">
        <v>127</v>
      </c>
      <c r="E47" s="45">
        <f t="shared" si="5"/>
        <v>0</v>
      </c>
      <c r="F47" s="45">
        <f t="shared" si="5"/>
        <v>0</v>
      </c>
      <c r="G47" s="45">
        <v>0</v>
      </c>
      <c r="H47" s="45">
        <f t="shared" si="6"/>
        <v>0</v>
      </c>
      <c r="I47" s="45">
        <v>0</v>
      </c>
      <c r="J47" s="46">
        <f t="shared" si="7"/>
        <v>0</v>
      </c>
    </row>
    <row r="48" spans="1:10" ht="15.75">
      <c r="A48" s="32">
        <v>9</v>
      </c>
      <c r="B48" s="26" t="s">
        <v>92</v>
      </c>
      <c r="C48" s="26" t="s">
        <v>92</v>
      </c>
      <c r="D48" s="28" t="s">
        <v>128</v>
      </c>
      <c r="E48" s="45">
        <f t="shared" si="5"/>
        <v>0</v>
      </c>
      <c r="F48" s="45">
        <f t="shared" si="5"/>
        <v>0</v>
      </c>
      <c r="G48" s="45">
        <v>0</v>
      </c>
      <c r="H48" s="45">
        <f t="shared" si="6"/>
        <v>0</v>
      </c>
      <c r="I48" s="45">
        <v>0</v>
      </c>
      <c r="J48" s="46">
        <f t="shared" si="7"/>
        <v>0</v>
      </c>
    </row>
    <row r="49" spans="1:10" ht="15.75">
      <c r="A49" s="32" t="s">
        <v>92</v>
      </c>
      <c r="B49" s="26" t="s">
        <v>92</v>
      </c>
      <c r="C49" s="26" t="s">
        <v>92</v>
      </c>
      <c r="D49" s="28" t="s">
        <v>129</v>
      </c>
      <c r="E49" s="45">
        <f t="shared" si="5"/>
        <v>16397081</v>
      </c>
      <c r="F49" s="45">
        <f t="shared" si="5"/>
        <v>37695329</v>
      </c>
      <c r="G49" s="45">
        <f>G7+G42+G48</f>
        <v>16011876</v>
      </c>
      <c r="H49" s="45">
        <f>H7+H42+H48</f>
        <v>37310124</v>
      </c>
      <c r="I49" s="45">
        <f>I7+I42+I48</f>
        <v>385205</v>
      </c>
      <c r="J49" s="45">
        <f>J7+J42+J48</f>
        <v>385205</v>
      </c>
    </row>
    <row r="50" spans="1:10" ht="15.75">
      <c r="A50" s="32" t="s">
        <v>92</v>
      </c>
      <c r="B50" s="26" t="s">
        <v>92</v>
      </c>
      <c r="C50" s="26" t="s">
        <v>92</v>
      </c>
      <c r="D50" s="28" t="s">
        <v>130</v>
      </c>
      <c r="E50" s="45">
        <f>G50+I50</f>
        <v>0</v>
      </c>
      <c r="F50" s="45">
        <f>H50+J50</f>
        <v>0</v>
      </c>
      <c r="G50" s="45">
        <v>0</v>
      </c>
      <c r="H50" s="45">
        <f t="shared" si="6"/>
        <v>0</v>
      </c>
      <c r="I50" s="45">
        <v>0</v>
      </c>
      <c r="J50" s="46">
        <f aca="true" t="shared" si="8" ref="J50:J56">I50</f>
        <v>0</v>
      </c>
    </row>
    <row r="51" spans="1:10" ht="15.75">
      <c r="A51" s="32" t="s">
        <v>92</v>
      </c>
      <c r="B51" s="26" t="s">
        <v>92</v>
      </c>
      <c r="C51" s="26" t="s">
        <v>92</v>
      </c>
      <c r="D51" s="28" t="s">
        <v>131</v>
      </c>
      <c r="E51" s="45">
        <f aca="true" t="shared" si="9" ref="E51:F56">G51+I51</f>
        <v>0</v>
      </c>
      <c r="F51" s="45">
        <f t="shared" si="9"/>
        <v>0</v>
      </c>
      <c r="G51" s="45">
        <v>0</v>
      </c>
      <c r="H51" s="45">
        <f t="shared" si="6"/>
        <v>0</v>
      </c>
      <c r="I51" s="45">
        <v>0</v>
      </c>
      <c r="J51" s="46">
        <f t="shared" si="8"/>
        <v>0</v>
      </c>
    </row>
    <row r="52" spans="1:10" ht="15.75">
      <c r="A52" s="32" t="s">
        <v>92</v>
      </c>
      <c r="B52" s="26" t="s">
        <v>92</v>
      </c>
      <c r="C52" s="26" t="s">
        <v>92</v>
      </c>
      <c r="D52" s="28" t="s">
        <v>132</v>
      </c>
      <c r="E52" s="45">
        <f t="shared" si="9"/>
        <v>0</v>
      </c>
      <c r="F52" s="45">
        <f t="shared" si="9"/>
        <v>0</v>
      </c>
      <c r="G52" s="45">
        <v>0</v>
      </c>
      <c r="H52" s="45">
        <f t="shared" si="6"/>
        <v>0</v>
      </c>
      <c r="I52" s="45">
        <v>0</v>
      </c>
      <c r="J52" s="46">
        <f t="shared" si="8"/>
        <v>0</v>
      </c>
    </row>
    <row r="53" spans="1:10" ht="15.75">
      <c r="A53" s="32" t="s">
        <v>92</v>
      </c>
      <c r="B53" s="26" t="s">
        <v>92</v>
      </c>
      <c r="C53" s="26" t="s">
        <v>92</v>
      </c>
      <c r="D53" s="28" t="s">
        <v>133</v>
      </c>
      <c r="E53" s="45">
        <f t="shared" si="9"/>
        <v>0</v>
      </c>
      <c r="F53" s="45">
        <f t="shared" si="9"/>
        <v>0</v>
      </c>
      <c r="G53" s="45">
        <v>0</v>
      </c>
      <c r="H53" s="45">
        <f t="shared" si="6"/>
        <v>0</v>
      </c>
      <c r="I53" s="45">
        <v>0</v>
      </c>
      <c r="J53" s="46">
        <f t="shared" si="8"/>
        <v>0</v>
      </c>
    </row>
    <row r="54" spans="1:10" ht="15.75">
      <c r="A54" s="32" t="s">
        <v>92</v>
      </c>
      <c r="B54" s="26" t="s">
        <v>92</v>
      </c>
      <c r="C54" s="26" t="s">
        <v>92</v>
      </c>
      <c r="D54" s="28" t="s">
        <v>134</v>
      </c>
      <c r="E54" s="45">
        <f t="shared" si="9"/>
        <v>0</v>
      </c>
      <c r="F54" s="45">
        <f t="shared" si="9"/>
        <v>0</v>
      </c>
      <c r="G54" s="45">
        <v>0</v>
      </c>
      <c r="H54" s="45">
        <f t="shared" si="6"/>
        <v>0</v>
      </c>
      <c r="I54" s="45">
        <v>0</v>
      </c>
      <c r="J54" s="46">
        <f t="shared" si="8"/>
        <v>0</v>
      </c>
    </row>
    <row r="55" spans="1:10" ht="15.75">
      <c r="A55" s="32" t="s">
        <v>92</v>
      </c>
      <c r="B55" s="26" t="s">
        <v>92</v>
      </c>
      <c r="C55" s="26" t="s">
        <v>92</v>
      </c>
      <c r="D55" s="28" t="s">
        <v>135</v>
      </c>
      <c r="E55" s="45">
        <f t="shared" si="9"/>
        <v>0</v>
      </c>
      <c r="F55" s="45">
        <f t="shared" si="9"/>
        <v>0</v>
      </c>
      <c r="G55" s="45">
        <v>0</v>
      </c>
      <c r="H55" s="45">
        <f t="shared" si="6"/>
        <v>0</v>
      </c>
      <c r="I55" s="45">
        <v>0</v>
      </c>
      <c r="J55" s="46">
        <f t="shared" si="8"/>
        <v>0</v>
      </c>
    </row>
    <row r="56" spans="1:10" ht="15.75">
      <c r="A56" s="32" t="s">
        <v>92</v>
      </c>
      <c r="B56" s="26" t="s">
        <v>92</v>
      </c>
      <c r="C56" s="26" t="s">
        <v>92</v>
      </c>
      <c r="D56" s="28" t="s">
        <v>136</v>
      </c>
      <c r="E56" s="45">
        <f t="shared" si="9"/>
        <v>0</v>
      </c>
      <c r="F56" s="45">
        <f t="shared" si="9"/>
        <v>0</v>
      </c>
      <c r="G56" s="45">
        <v>0</v>
      </c>
      <c r="H56" s="45">
        <f t="shared" si="6"/>
        <v>0</v>
      </c>
      <c r="I56" s="45">
        <v>0</v>
      </c>
      <c r="J56" s="46">
        <f t="shared" si="8"/>
        <v>0</v>
      </c>
    </row>
    <row r="57" spans="1:10" ht="15.75">
      <c r="A57" s="32"/>
      <c r="B57" s="26"/>
      <c r="C57" s="26"/>
      <c r="D57" s="28"/>
      <c r="E57" s="45"/>
      <c r="F57" s="45"/>
      <c r="G57" s="45"/>
      <c r="H57" s="45"/>
      <c r="I57" s="45"/>
      <c r="J57" s="46"/>
    </row>
    <row r="58" spans="1:10" ht="15.75">
      <c r="A58" s="32"/>
      <c r="B58" s="26"/>
      <c r="C58" s="26"/>
      <c r="D58" s="28"/>
      <c r="E58" s="45"/>
      <c r="F58" s="45"/>
      <c r="G58" s="45"/>
      <c r="H58" s="45"/>
      <c r="I58" s="45"/>
      <c r="J58" s="46"/>
    </row>
    <row r="59" spans="1:10" ht="15.75">
      <c r="A59" s="32" t="s">
        <v>92</v>
      </c>
      <c r="B59" s="26" t="s">
        <v>92</v>
      </c>
      <c r="C59" s="26" t="s">
        <v>92</v>
      </c>
      <c r="D59" s="28" t="s">
        <v>137</v>
      </c>
      <c r="E59" s="45">
        <f>E49+E50+E51+E52+E53+E54+E55+E56</f>
        <v>16397081</v>
      </c>
      <c r="F59" s="45"/>
      <c r="G59" s="45"/>
      <c r="H59" s="45"/>
      <c r="I59" s="45"/>
      <c r="J59" s="46"/>
    </row>
    <row r="60" spans="1:10" ht="15.75">
      <c r="A60" s="32" t="s">
        <v>92</v>
      </c>
      <c r="B60" s="26" t="s">
        <v>92</v>
      </c>
      <c r="C60" s="26" t="s">
        <v>92</v>
      </c>
      <c r="D60" s="28" t="s">
        <v>138</v>
      </c>
      <c r="E60" s="45">
        <v>175458987</v>
      </c>
      <c r="F60" s="45"/>
      <c r="G60" s="45"/>
      <c r="H60" s="45"/>
      <c r="I60" s="45"/>
      <c r="J60" s="46"/>
    </row>
    <row r="61" spans="1:10" ht="15.75">
      <c r="A61" s="32" t="s">
        <v>92</v>
      </c>
      <c r="B61" s="26" t="s">
        <v>92</v>
      </c>
      <c r="C61" s="26" t="s">
        <v>92</v>
      </c>
      <c r="D61" s="28" t="s">
        <v>139</v>
      </c>
      <c r="E61" s="45">
        <f>E59+E60</f>
        <v>191856068</v>
      </c>
      <c r="F61" s="45"/>
      <c r="G61" s="45"/>
      <c r="H61" s="45"/>
      <c r="I61" s="45"/>
      <c r="J61" s="46"/>
    </row>
    <row r="62" spans="1:10" ht="15.75">
      <c r="A62" s="32" t="s">
        <v>92</v>
      </c>
      <c r="B62" s="26" t="s">
        <v>92</v>
      </c>
      <c r="C62" s="26" t="s">
        <v>92</v>
      </c>
      <c r="D62" s="28" t="s">
        <v>140</v>
      </c>
      <c r="E62" s="45">
        <v>119600000</v>
      </c>
      <c r="F62" s="45"/>
      <c r="G62" s="45"/>
      <c r="H62" s="45"/>
      <c r="I62" s="45"/>
      <c r="J62" s="46"/>
    </row>
    <row r="63" spans="1:10" ht="15.75">
      <c r="A63" s="32" t="s">
        <v>92</v>
      </c>
      <c r="B63" s="26" t="s">
        <v>92</v>
      </c>
      <c r="C63" s="26" t="s">
        <v>92</v>
      </c>
      <c r="D63" s="28" t="s">
        <v>141</v>
      </c>
      <c r="E63" s="45">
        <v>7831000</v>
      </c>
      <c r="F63" s="45"/>
      <c r="G63" s="45"/>
      <c r="H63" s="45"/>
      <c r="I63" s="45"/>
      <c r="J63" s="46"/>
    </row>
    <row r="64" spans="1:10" ht="16.5" thickBot="1">
      <c r="A64" s="35" t="s">
        <v>92</v>
      </c>
      <c r="B64" s="36" t="s">
        <v>92</v>
      </c>
      <c r="C64" s="36" t="s">
        <v>92</v>
      </c>
      <c r="D64" s="37" t="s">
        <v>142</v>
      </c>
      <c r="E64" s="47">
        <f>9890000+7831000</f>
        <v>17721000</v>
      </c>
      <c r="F64" s="47"/>
      <c r="G64" s="47"/>
      <c r="H64" s="47"/>
      <c r="I64" s="47"/>
      <c r="J64" s="48"/>
    </row>
    <row r="66" spans="1:10" ht="15.75">
      <c r="A66" s="88" t="s">
        <v>72</v>
      </c>
      <c r="B66" s="88"/>
      <c r="C66" s="88"/>
      <c r="I66" s="89" t="s">
        <v>73</v>
      </c>
      <c r="J66" s="90"/>
    </row>
    <row r="67" spans="1:10" ht="15.75">
      <c r="A67" s="91" t="s">
        <v>74</v>
      </c>
      <c r="B67" s="91"/>
      <c r="C67" s="91"/>
      <c r="D67" s="92" t="s">
        <v>75</v>
      </c>
      <c r="E67" s="92"/>
      <c r="F67" s="92"/>
      <c r="G67" s="92"/>
      <c r="H67" s="92"/>
      <c r="I67" s="93" t="s">
        <v>76</v>
      </c>
      <c r="J67" s="94"/>
    </row>
    <row r="68" spans="5:10" ht="19.5">
      <c r="E68" s="95" t="s">
        <v>77</v>
      </c>
      <c r="F68" s="96"/>
      <c r="G68" s="96"/>
      <c r="H68" s="96"/>
      <c r="I68" s="97" t="s">
        <v>143</v>
      </c>
      <c r="J68" s="97"/>
    </row>
    <row r="69" spans="5:10" ht="16.5" thickBot="1">
      <c r="E69" s="98" t="s">
        <v>220</v>
      </c>
      <c r="F69" s="98"/>
      <c r="G69" s="98"/>
      <c r="H69" s="98"/>
      <c r="I69" s="99" t="s">
        <v>80</v>
      </c>
      <c r="J69" s="99"/>
    </row>
    <row r="70" spans="1:10" ht="15.75">
      <c r="A70" s="100" t="s">
        <v>81</v>
      </c>
      <c r="B70" s="101"/>
      <c r="C70" s="101"/>
      <c r="D70" s="101"/>
      <c r="E70" s="101" t="s">
        <v>82</v>
      </c>
      <c r="F70" s="101"/>
      <c r="G70" s="101" t="s">
        <v>144</v>
      </c>
      <c r="H70" s="101"/>
      <c r="I70" s="101" t="s">
        <v>145</v>
      </c>
      <c r="J70" s="10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45">
        <f aca="true" t="shared" si="10" ref="E72:F92">G72+I72</f>
        <v>4659833</v>
      </c>
      <c r="F72" s="45">
        <f t="shared" si="10"/>
        <v>21324434</v>
      </c>
      <c r="G72" s="45">
        <f>G73+G78+G82+G87+G100+G103+G106+G109+G110</f>
        <v>4659833</v>
      </c>
      <c r="H72" s="45">
        <f>H73+H78+H82+H87+H100+H103+H106+H109+H110</f>
        <v>21324434</v>
      </c>
      <c r="I72" s="45">
        <f>I73+I78+I82+I87+I100+I103+I106+I109+I110</f>
        <v>0</v>
      </c>
      <c r="J72" s="46">
        <f>I72</f>
        <v>0</v>
      </c>
    </row>
    <row r="73" spans="1:10" ht="15.75">
      <c r="A73" s="32">
        <v>1</v>
      </c>
      <c r="B73" s="26" t="s">
        <v>92</v>
      </c>
      <c r="C73" s="26" t="s">
        <v>92</v>
      </c>
      <c r="D73" s="28" t="s">
        <v>147</v>
      </c>
      <c r="E73" s="45">
        <f t="shared" si="10"/>
        <v>2389513</v>
      </c>
      <c r="F73" s="45">
        <f t="shared" si="10"/>
        <v>13761918</v>
      </c>
      <c r="G73" s="45">
        <f>SUM(G74:G77)</f>
        <v>2389513</v>
      </c>
      <c r="H73" s="45">
        <f>SUM(H74:H77)</f>
        <v>13761918</v>
      </c>
      <c r="I73" s="45">
        <f>SUM(I74:I77)</f>
        <v>0</v>
      </c>
      <c r="J73" s="46">
        <f aca="true" t="shared" si="11" ref="J73:J91">I73</f>
        <v>0</v>
      </c>
    </row>
    <row r="74" spans="1:10" ht="15.75">
      <c r="A74" s="32">
        <v>1</v>
      </c>
      <c r="B74" s="26">
        <v>1</v>
      </c>
      <c r="C74" s="26" t="s">
        <v>92</v>
      </c>
      <c r="D74" s="28" t="s">
        <v>148</v>
      </c>
      <c r="E74" s="45">
        <f t="shared" si="10"/>
        <v>84506</v>
      </c>
      <c r="F74" s="45">
        <f t="shared" si="10"/>
        <v>6620064</v>
      </c>
      <c r="G74" s="45">
        <v>84506</v>
      </c>
      <c r="H74" s="45">
        <f>6535558+84506</f>
        <v>6620064</v>
      </c>
      <c r="I74" s="45">
        <v>0</v>
      </c>
      <c r="J74" s="46">
        <f t="shared" si="11"/>
        <v>0</v>
      </c>
    </row>
    <row r="75" spans="1:10" ht="15.75">
      <c r="A75" s="32">
        <v>1</v>
      </c>
      <c r="B75" s="26">
        <v>2</v>
      </c>
      <c r="C75" s="26" t="s">
        <v>92</v>
      </c>
      <c r="D75" s="28" t="s">
        <v>149</v>
      </c>
      <c r="E75" s="45">
        <f t="shared" si="10"/>
        <v>1331366</v>
      </c>
      <c r="F75" s="45">
        <f t="shared" si="10"/>
        <v>4146140</v>
      </c>
      <c r="G75" s="45">
        <v>1331366</v>
      </c>
      <c r="H75" s="45">
        <f>2814774+1331366</f>
        <v>4146140</v>
      </c>
      <c r="I75" s="45">
        <v>0</v>
      </c>
      <c r="J75" s="46">
        <f t="shared" si="11"/>
        <v>0</v>
      </c>
    </row>
    <row r="76" spans="1:10" ht="15.75">
      <c r="A76" s="32">
        <v>1</v>
      </c>
      <c r="B76" s="26">
        <v>3</v>
      </c>
      <c r="C76" s="26" t="s">
        <v>92</v>
      </c>
      <c r="D76" s="28" t="s">
        <v>150</v>
      </c>
      <c r="E76" s="45">
        <f t="shared" si="10"/>
        <v>968641</v>
      </c>
      <c r="F76" s="45">
        <f t="shared" si="10"/>
        <v>2990714</v>
      </c>
      <c r="G76" s="45">
        <v>968641</v>
      </c>
      <c r="H76" s="45">
        <f>2022073+968641</f>
        <v>2990714</v>
      </c>
      <c r="I76" s="45">
        <v>0</v>
      </c>
      <c r="J76" s="46">
        <f t="shared" si="11"/>
        <v>0</v>
      </c>
    </row>
    <row r="77" spans="1:10" ht="15.75">
      <c r="A77" s="32">
        <v>1</v>
      </c>
      <c r="B77" s="26">
        <v>4</v>
      </c>
      <c r="C77" s="26" t="s">
        <v>92</v>
      </c>
      <c r="D77" s="28" t="s">
        <v>151</v>
      </c>
      <c r="E77" s="45">
        <f t="shared" si="10"/>
        <v>5000</v>
      </c>
      <c r="F77" s="45">
        <f t="shared" si="10"/>
        <v>5000</v>
      </c>
      <c r="G77" s="45">
        <v>5000</v>
      </c>
      <c r="H77" s="45">
        <f>5000</f>
        <v>5000</v>
      </c>
      <c r="I77" s="45">
        <v>0</v>
      </c>
      <c r="J77" s="46">
        <f t="shared" si="11"/>
        <v>0</v>
      </c>
    </row>
    <row r="78" spans="1:10" ht="15.75">
      <c r="A78" s="32">
        <v>2</v>
      </c>
      <c r="B78" s="26" t="s">
        <v>92</v>
      </c>
      <c r="C78" s="26" t="s">
        <v>92</v>
      </c>
      <c r="D78" s="28" t="s">
        <v>152</v>
      </c>
      <c r="E78" s="45">
        <f t="shared" si="10"/>
        <v>487351</v>
      </c>
      <c r="F78" s="45">
        <f t="shared" si="10"/>
        <v>1512502</v>
      </c>
      <c r="G78" s="45">
        <f>SUM(G79:G81)</f>
        <v>487351</v>
      </c>
      <c r="H78" s="45">
        <f>SUM(H79:H81)</f>
        <v>1512502</v>
      </c>
      <c r="I78" s="45">
        <f>SUM(I79:I81)</f>
        <v>0</v>
      </c>
      <c r="J78" s="46">
        <f t="shared" si="11"/>
        <v>0</v>
      </c>
    </row>
    <row r="79" spans="1:10" ht="15.75">
      <c r="A79" s="32">
        <v>2</v>
      </c>
      <c r="B79" s="26">
        <v>1</v>
      </c>
      <c r="C79" s="26" t="s">
        <v>92</v>
      </c>
      <c r="D79" s="28" t="s">
        <v>153</v>
      </c>
      <c r="E79" s="45">
        <f t="shared" si="10"/>
        <v>406110</v>
      </c>
      <c r="F79" s="45">
        <f t="shared" si="10"/>
        <v>1302501</v>
      </c>
      <c r="G79" s="45">
        <v>406110</v>
      </c>
      <c r="H79" s="45">
        <f>896391+406110</f>
        <v>1302501</v>
      </c>
      <c r="I79" s="45">
        <v>0</v>
      </c>
      <c r="J79" s="46">
        <f t="shared" si="11"/>
        <v>0</v>
      </c>
    </row>
    <row r="80" spans="1:10" ht="15.75">
      <c r="A80" s="32">
        <v>2</v>
      </c>
      <c r="B80" s="26">
        <v>2</v>
      </c>
      <c r="C80" s="26" t="s">
        <v>92</v>
      </c>
      <c r="D80" s="28" t="s">
        <v>154</v>
      </c>
      <c r="E80" s="45">
        <f t="shared" si="10"/>
        <v>0</v>
      </c>
      <c r="F80" s="45">
        <f t="shared" si="10"/>
        <v>0</v>
      </c>
      <c r="G80" s="45">
        <v>0</v>
      </c>
      <c r="H80" s="45">
        <f>G80</f>
        <v>0</v>
      </c>
      <c r="I80" s="45">
        <v>0</v>
      </c>
      <c r="J80" s="46">
        <f t="shared" si="11"/>
        <v>0</v>
      </c>
    </row>
    <row r="81" spans="1:10" ht="15.75">
      <c r="A81" s="32">
        <v>2</v>
      </c>
      <c r="B81" s="26">
        <v>3</v>
      </c>
      <c r="C81" s="26" t="s">
        <v>92</v>
      </c>
      <c r="D81" s="28" t="s">
        <v>155</v>
      </c>
      <c r="E81" s="45">
        <f t="shared" si="10"/>
        <v>81241</v>
      </c>
      <c r="F81" s="45">
        <f t="shared" si="10"/>
        <v>210001</v>
      </c>
      <c r="G81" s="45">
        <v>81241</v>
      </c>
      <c r="H81" s="45">
        <f>128760+81241</f>
        <v>210001</v>
      </c>
      <c r="I81" s="45">
        <v>0</v>
      </c>
      <c r="J81" s="46">
        <f t="shared" si="11"/>
        <v>0</v>
      </c>
    </row>
    <row r="82" spans="1:10" ht="15.75">
      <c r="A82" s="32">
        <v>3</v>
      </c>
      <c r="B82" s="26" t="s">
        <v>92</v>
      </c>
      <c r="C82" s="26" t="s">
        <v>92</v>
      </c>
      <c r="D82" s="28" t="s">
        <v>156</v>
      </c>
      <c r="E82" s="45">
        <f t="shared" si="10"/>
        <v>451417</v>
      </c>
      <c r="F82" s="45">
        <f t="shared" si="10"/>
        <v>1806090</v>
      </c>
      <c r="G82" s="45">
        <f>SUM(G83:G86)</f>
        <v>451417</v>
      </c>
      <c r="H82" s="45">
        <f>SUM(H83:H86)</f>
        <v>1806090</v>
      </c>
      <c r="I82" s="45">
        <f>SUM(I83:I86)</f>
        <v>0</v>
      </c>
      <c r="J82" s="46">
        <f t="shared" si="11"/>
        <v>0</v>
      </c>
    </row>
    <row r="83" spans="1:10" ht="15.75">
      <c r="A83" s="32">
        <v>3</v>
      </c>
      <c r="B83" s="26">
        <v>1</v>
      </c>
      <c r="C83" s="26" t="s">
        <v>92</v>
      </c>
      <c r="D83" s="28" t="s">
        <v>157</v>
      </c>
      <c r="E83" s="45">
        <f t="shared" si="10"/>
        <v>229246</v>
      </c>
      <c r="F83" s="45">
        <f t="shared" si="10"/>
        <v>893574</v>
      </c>
      <c r="G83" s="45">
        <v>229246</v>
      </c>
      <c r="H83" s="45">
        <f>664328+229246</f>
        <v>893574</v>
      </c>
      <c r="I83" s="45">
        <v>0</v>
      </c>
      <c r="J83" s="46">
        <f t="shared" si="11"/>
        <v>0</v>
      </c>
    </row>
    <row r="84" spans="1:10" ht="15.75">
      <c r="A84" s="32">
        <v>3</v>
      </c>
      <c r="B84" s="26">
        <v>2</v>
      </c>
      <c r="C84" s="26" t="s">
        <v>92</v>
      </c>
      <c r="D84" s="28" t="s">
        <v>158</v>
      </c>
      <c r="E84" s="45">
        <f t="shared" si="10"/>
        <v>0</v>
      </c>
      <c r="F84" s="45">
        <f t="shared" si="10"/>
        <v>0</v>
      </c>
      <c r="G84" s="45">
        <v>0</v>
      </c>
      <c r="H84" s="45">
        <f>0</f>
        <v>0</v>
      </c>
      <c r="I84" s="45">
        <v>0</v>
      </c>
      <c r="J84" s="46">
        <f t="shared" si="11"/>
        <v>0</v>
      </c>
    </row>
    <row r="85" spans="1:10" ht="15.75">
      <c r="A85" s="32">
        <v>3</v>
      </c>
      <c r="B85" s="26">
        <v>3</v>
      </c>
      <c r="C85" s="26" t="s">
        <v>92</v>
      </c>
      <c r="D85" s="28" t="s">
        <v>159</v>
      </c>
      <c r="E85" s="45">
        <f t="shared" si="10"/>
        <v>177217</v>
      </c>
      <c r="F85" s="45">
        <f t="shared" si="10"/>
        <v>837375</v>
      </c>
      <c r="G85" s="45">
        <v>177217</v>
      </c>
      <c r="H85" s="45">
        <f>660158+177217</f>
        <v>837375</v>
      </c>
      <c r="I85" s="45">
        <v>0</v>
      </c>
      <c r="J85" s="46">
        <f t="shared" si="11"/>
        <v>0</v>
      </c>
    </row>
    <row r="86" spans="1:10" ht="15.75">
      <c r="A86" s="32">
        <v>3</v>
      </c>
      <c r="B86" s="26">
        <v>4</v>
      </c>
      <c r="C86" s="26" t="s">
        <v>92</v>
      </c>
      <c r="D86" s="28" t="s">
        <v>160</v>
      </c>
      <c r="E86" s="45">
        <f t="shared" si="10"/>
        <v>44954</v>
      </c>
      <c r="F86" s="45">
        <f t="shared" si="10"/>
        <v>75141</v>
      </c>
      <c r="G86" s="45">
        <v>44954</v>
      </c>
      <c r="H86" s="45">
        <f>30187+44954</f>
        <v>75141</v>
      </c>
      <c r="I86" s="45">
        <v>0</v>
      </c>
      <c r="J86" s="46">
        <f t="shared" si="11"/>
        <v>0</v>
      </c>
    </row>
    <row r="87" spans="1:10" ht="15.75">
      <c r="A87" s="32">
        <v>4</v>
      </c>
      <c r="B87" s="26" t="s">
        <v>92</v>
      </c>
      <c r="C87" s="26" t="s">
        <v>92</v>
      </c>
      <c r="D87" s="28" t="s">
        <v>161</v>
      </c>
      <c r="E87" s="45">
        <f t="shared" si="10"/>
        <v>323864</v>
      </c>
      <c r="F87" s="45">
        <f t="shared" si="10"/>
        <v>1322459</v>
      </c>
      <c r="G87" s="45">
        <f>SUM(G88:G92)</f>
        <v>323864</v>
      </c>
      <c r="H87" s="45">
        <f>SUM(H88:H92)</f>
        <v>1322459</v>
      </c>
      <c r="I87" s="45">
        <f>SUM(I88:I92)</f>
        <v>0</v>
      </c>
      <c r="J87" s="46">
        <f t="shared" si="11"/>
        <v>0</v>
      </c>
    </row>
    <row r="88" spans="1:10" ht="15.75">
      <c r="A88" s="32">
        <v>4</v>
      </c>
      <c r="B88" s="26">
        <v>1</v>
      </c>
      <c r="C88" s="26" t="s">
        <v>92</v>
      </c>
      <c r="D88" s="28" t="s">
        <v>162</v>
      </c>
      <c r="E88" s="45">
        <f t="shared" si="10"/>
        <v>26579</v>
      </c>
      <c r="F88" s="45">
        <f t="shared" si="10"/>
        <v>59579</v>
      </c>
      <c r="G88" s="45">
        <v>26579</v>
      </c>
      <c r="H88" s="45">
        <f>33000+26579</f>
        <v>59579</v>
      </c>
      <c r="I88" s="45">
        <v>0</v>
      </c>
      <c r="J88" s="46">
        <f t="shared" si="11"/>
        <v>0</v>
      </c>
    </row>
    <row r="89" spans="1:10" ht="15.75">
      <c r="A89" s="32">
        <v>4</v>
      </c>
      <c r="B89" s="26">
        <v>2</v>
      </c>
      <c r="C89" s="26" t="s">
        <v>92</v>
      </c>
      <c r="D89" s="28" t="s">
        <v>163</v>
      </c>
      <c r="E89" s="45">
        <f t="shared" si="10"/>
        <v>287285</v>
      </c>
      <c r="F89" s="45">
        <f t="shared" si="10"/>
        <v>1247880</v>
      </c>
      <c r="G89" s="45">
        <v>287285</v>
      </c>
      <c r="H89" s="45">
        <f>960595+287285</f>
        <v>1247880</v>
      </c>
      <c r="I89" s="45">
        <v>0</v>
      </c>
      <c r="J89" s="46">
        <f t="shared" si="11"/>
        <v>0</v>
      </c>
    </row>
    <row r="90" spans="1:10" ht="15.75">
      <c r="A90" s="32">
        <v>4</v>
      </c>
      <c r="B90" s="26">
        <v>3</v>
      </c>
      <c r="C90" s="26" t="s">
        <v>92</v>
      </c>
      <c r="D90" s="28" t="s">
        <v>164</v>
      </c>
      <c r="E90" s="45">
        <f t="shared" si="10"/>
        <v>10000</v>
      </c>
      <c r="F90" s="45">
        <f t="shared" si="10"/>
        <v>15000</v>
      </c>
      <c r="G90" s="45">
        <v>10000</v>
      </c>
      <c r="H90" s="45">
        <f>5000+10000</f>
        <v>15000</v>
      </c>
      <c r="I90" s="45">
        <v>0</v>
      </c>
      <c r="J90" s="46">
        <f t="shared" si="11"/>
        <v>0</v>
      </c>
    </row>
    <row r="91" spans="1:10" ht="15.75">
      <c r="A91" s="32">
        <v>4</v>
      </c>
      <c r="B91" s="26">
        <v>4</v>
      </c>
      <c r="C91" s="26" t="s">
        <v>92</v>
      </c>
      <c r="D91" s="28" t="s">
        <v>165</v>
      </c>
      <c r="E91" s="45">
        <f t="shared" si="10"/>
        <v>0</v>
      </c>
      <c r="F91" s="45">
        <f t="shared" si="10"/>
        <v>0</v>
      </c>
      <c r="G91" s="45">
        <v>0</v>
      </c>
      <c r="H91" s="45">
        <f>0</f>
        <v>0</v>
      </c>
      <c r="I91" s="45">
        <v>0</v>
      </c>
      <c r="J91" s="46">
        <f t="shared" si="11"/>
        <v>0</v>
      </c>
    </row>
    <row r="92" spans="1:10" ht="16.5" thickBot="1">
      <c r="A92" s="35">
        <v>4</v>
      </c>
      <c r="B92" s="36">
        <v>5</v>
      </c>
      <c r="C92" s="36" t="s">
        <v>92</v>
      </c>
      <c r="D92" s="37" t="s">
        <v>166</v>
      </c>
      <c r="E92" s="47">
        <f t="shared" si="10"/>
        <v>0</v>
      </c>
      <c r="F92" s="47">
        <f t="shared" si="10"/>
        <v>0</v>
      </c>
      <c r="G92" s="47">
        <v>0</v>
      </c>
      <c r="H92" s="47">
        <f>0</f>
        <v>0</v>
      </c>
      <c r="I92" s="47">
        <v>0</v>
      </c>
      <c r="J92" s="48">
        <f>I92</f>
        <v>0</v>
      </c>
    </row>
    <row r="94" spans="1:10" ht="15.75">
      <c r="A94" s="88" t="s">
        <v>72</v>
      </c>
      <c r="B94" s="88"/>
      <c r="C94" s="88"/>
      <c r="I94" s="89" t="s">
        <v>73</v>
      </c>
      <c r="J94" s="90"/>
    </row>
    <row r="95" spans="1:10" ht="15.75">
      <c r="A95" s="91" t="s">
        <v>74</v>
      </c>
      <c r="B95" s="91"/>
      <c r="C95" s="91"/>
      <c r="D95" s="92" t="s">
        <v>75</v>
      </c>
      <c r="E95" s="92"/>
      <c r="F95" s="92"/>
      <c r="G95" s="92"/>
      <c r="H95" s="92"/>
      <c r="I95" s="93" t="s">
        <v>76</v>
      </c>
      <c r="J95" s="94"/>
    </row>
    <row r="96" spans="5:10" ht="19.5">
      <c r="E96" s="95" t="s">
        <v>77</v>
      </c>
      <c r="F96" s="96"/>
      <c r="G96" s="96"/>
      <c r="H96" s="96"/>
      <c r="I96" s="97" t="s">
        <v>167</v>
      </c>
      <c r="J96" s="97"/>
    </row>
    <row r="97" spans="5:10" ht="16.5" thickBot="1">
      <c r="E97" s="98" t="s">
        <v>220</v>
      </c>
      <c r="F97" s="98"/>
      <c r="G97" s="98"/>
      <c r="H97" s="98"/>
      <c r="I97" s="99" t="s">
        <v>80</v>
      </c>
      <c r="J97" s="99"/>
    </row>
    <row r="98" spans="1:10" ht="15.75">
      <c r="A98" s="100" t="s">
        <v>81</v>
      </c>
      <c r="B98" s="101"/>
      <c r="C98" s="101"/>
      <c r="D98" s="101"/>
      <c r="E98" s="101" t="s">
        <v>82</v>
      </c>
      <c r="F98" s="101"/>
      <c r="G98" s="101" t="s">
        <v>144</v>
      </c>
      <c r="H98" s="101"/>
      <c r="I98" s="101" t="s">
        <v>145</v>
      </c>
      <c r="J98" s="10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45">
        <f>G100+I100</f>
        <v>721903</v>
      </c>
      <c r="F100" s="45">
        <f>H100+J100</f>
        <v>2254778</v>
      </c>
      <c r="G100" s="45">
        <f>SUM(G101:G102)</f>
        <v>721903</v>
      </c>
      <c r="H100" s="45">
        <f>SUM(H101:H102)</f>
        <v>2254778</v>
      </c>
      <c r="I100" s="45">
        <f>SUM(I101:I102)</f>
        <v>0</v>
      </c>
      <c r="J100" s="46">
        <f>I100</f>
        <v>0</v>
      </c>
    </row>
    <row r="101" spans="1:10" ht="15.75">
      <c r="A101" s="32">
        <v>5</v>
      </c>
      <c r="B101" s="26">
        <v>1</v>
      </c>
      <c r="C101" s="26" t="s">
        <v>92</v>
      </c>
      <c r="D101" s="28" t="s">
        <v>169</v>
      </c>
      <c r="E101" s="45">
        <f aca="true" t="shared" si="12" ref="E101:F109">G101+I101</f>
        <v>0</v>
      </c>
      <c r="F101" s="45">
        <f t="shared" si="12"/>
        <v>0</v>
      </c>
      <c r="G101" s="45">
        <v>0</v>
      </c>
      <c r="H101" s="45">
        <f>0</f>
        <v>0</v>
      </c>
      <c r="I101" s="45">
        <v>0</v>
      </c>
      <c r="J101" s="46">
        <f aca="true" t="shared" si="13" ref="J101:J109">I101</f>
        <v>0</v>
      </c>
    </row>
    <row r="102" spans="1:10" ht="15.75">
      <c r="A102" s="32">
        <v>5</v>
      </c>
      <c r="B102" s="26">
        <v>2</v>
      </c>
      <c r="C102" s="26" t="s">
        <v>92</v>
      </c>
      <c r="D102" s="28" t="s">
        <v>170</v>
      </c>
      <c r="E102" s="45">
        <f t="shared" si="12"/>
        <v>721903</v>
      </c>
      <c r="F102" s="45">
        <f t="shared" si="12"/>
        <v>2254778</v>
      </c>
      <c r="G102" s="45">
        <v>721903</v>
      </c>
      <c r="H102" s="45">
        <f>1532875+721903</f>
        <v>2254778</v>
      </c>
      <c r="I102" s="45">
        <v>0</v>
      </c>
      <c r="J102" s="46">
        <f t="shared" si="13"/>
        <v>0</v>
      </c>
    </row>
    <row r="103" spans="1:10" ht="15.75">
      <c r="A103" s="32">
        <v>9</v>
      </c>
      <c r="B103" s="26" t="s">
        <v>92</v>
      </c>
      <c r="C103" s="26" t="s">
        <v>92</v>
      </c>
      <c r="D103" s="28" t="s">
        <v>171</v>
      </c>
      <c r="E103" s="45">
        <f t="shared" si="12"/>
        <v>285785</v>
      </c>
      <c r="F103" s="45">
        <f t="shared" si="12"/>
        <v>666687</v>
      </c>
      <c r="G103" s="45">
        <f>SUM(G104:G105)</f>
        <v>285785</v>
      </c>
      <c r="H103" s="45">
        <f>SUM(H104:H105)</f>
        <v>666687</v>
      </c>
      <c r="I103" s="45">
        <f>SUM(I104:I105)</f>
        <v>0</v>
      </c>
      <c r="J103" s="46">
        <f t="shared" si="13"/>
        <v>0</v>
      </c>
    </row>
    <row r="104" spans="1:10" ht="15.75">
      <c r="A104" s="32">
        <v>9</v>
      </c>
      <c r="B104" s="26">
        <v>1</v>
      </c>
      <c r="C104" s="26" t="s">
        <v>92</v>
      </c>
      <c r="D104" s="28" t="s">
        <v>172</v>
      </c>
      <c r="E104" s="45">
        <f t="shared" si="12"/>
        <v>285785</v>
      </c>
      <c r="F104" s="45">
        <f t="shared" si="12"/>
        <v>666687</v>
      </c>
      <c r="G104" s="45">
        <v>285785</v>
      </c>
      <c r="H104" s="45">
        <f>380902+285785</f>
        <v>666687</v>
      </c>
      <c r="I104" s="45">
        <v>0</v>
      </c>
      <c r="J104" s="46">
        <f t="shared" si="13"/>
        <v>0</v>
      </c>
    </row>
    <row r="105" spans="1:10" ht="15.75">
      <c r="A105" s="32">
        <v>9</v>
      </c>
      <c r="B105" s="26">
        <v>2</v>
      </c>
      <c r="C105" s="26" t="s">
        <v>92</v>
      </c>
      <c r="D105" s="28" t="s">
        <v>173</v>
      </c>
      <c r="E105" s="45">
        <f t="shared" si="12"/>
        <v>0</v>
      </c>
      <c r="F105" s="45">
        <f t="shared" si="12"/>
        <v>0</v>
      </c>
      <c r="G105" s="45">
        <v>0</v>
      </c>
      <c r="H105" s="45">
        <f aca="true" t="shared" si="14" ref="H105:H110">G105</f>
        <v>0</v>
      </c>
      <c r="I105" s="45">
        <v>0</v>
      </c>
      <c r="J105" s="46">
        <f t="shared" si="13"/>
        <v>0</v>
      </c>
    </row>
    <row r="106" spans="1:10" ht="15.75">
      <c r="A106" s="32">
        <v>6</v>
      </c>
      <c r="B106" s="26" t="s">
        <v>92</v>
      </c>
      <c r="C106" s="26" t="s">
        <v>92</v>
      </c>
      <c r="D106" s="28" t="s">
        <v>174</v>
      </c>
      <c r="E106" s="45">
        <f t="shared" si="12"/>
        <v>0</v>
      </c>
      <c r="F106" s="45">
        <f t="shared" si="12"/>
        <v>0</v>
      </c>
      <c r="G106" s="45">
        <f>SUM(G107:G108)</f>
        <v>0</v>
      </c>
      <c r="H106" s="45">
        <f t="shared" si="14"/>
        <v>0</v>
      </c>
      <c r="I106" s="45">
        <f>SUM(I107:I108)</f>
        <v>0</v>
      </c>
      <c r="J106" s="46">
        <f t="shared" si="13"/>
        <v>0</v>
      </c>
    </row>
    <row r="107" spans="1:10" ht="15.75">
      <c r="A107" s="32">
        <v>6</v>
      </c>
      <c r="B107" s="26">
        <v>1</v>
      </c>
      <c r="C107" s="26" t="s">
        <v>92</v>
      </c>
      <c r="D107" s="28" t="s">
        <v>175</v>
      </c>
      <c r="E107" s="45">
        <f t="shared" si="12"/>
        <v>0</v>
      </c>
      <c r="F107" s="45">
        <f t="shared" si="12"/>
        <v>0</v>
      </c>
      <c r="G107" s="45">
        <v>0</v>
      </c>
      <c r="H107" s="45">
        <f t="shared" si="14"/>
        <v>0</v>
      </c>
      <c r="I107" s="45">
        <v>0</v>
      </c>
      <c r="J107" s="46">
        <f t="shared" si="13"/>
        <v>0</v>
      </c>
    </row>
    <row r="108" spans="1:10" ht="15.75">
      <c r="A108" s="32">
        <v>6</v>
      </c>
      <c r="B108" s="26">
        <v>2</v>
      </c>
      <c r="C108" s="26" t="s">
        <v>92</v>
      </c>
      <c r="D108" s="28" t="s">
        <v>176</v>
      </c>
      <c r="E108" s="45">
        <f t="shared" si="12"/>
        <v>0</v>
      </c>
      <c r="F108" s="45">
        <f t="shared" si="12"/>
        <v>0</v>
      </c>
      <c r="G108" s="45">
        <v>0</v>
      </c>
      <c r="H108" s="45">
        <f t="shared" si="14"/>
        <v>0</v>
      </c>
      <c r="I108" s="45">
        <v>0</v>
      </c>
      <c r="J108" s="46">
        <f t="shared" si="13"/>
        <v>0</v>
      </c>
    </row>
    <row r="109" spans="1:10" ht="15.75">
      <c r="A109" s="32">
        <v>7</v>
      </c>
      <c r="B109" s="26">
        <v>1</v>
      </c>
      <c r="C109" s="26" t="s">
        <v>92</v>
      </c>
      <c r="D109" s="28" t="s">
        <v>177</v>
      </c>
      <c r="E109" s="45">
        <f t="shared" si="12"/>
        <v>0</v>
      </c>
      <c r="F109" s="45">
        <f t="shared" si="12"/>
        <v>0</v>
      </c>
      <c r="G109" s="45">
        <v>0</v>
      </c>
      <c r="H109" s="45">
        <f t="shared" si="14"/>
        <v>0</v>
      </c>
      <c r="I109" s="45">
        <v>0</v>
      </c>
      <c r="J109" s="46">
        <f t="shared" si="13"/>
        <v>0</v>
      </c>
    </row>
    <row r="110" spans="1:10" ht="16.5" thickBot="1">
      <c r="A110" s="35">
        <v>8</v>
      </c>
      <c r="B110" s="36" t="s">
        <v>92</v>
      </c>
      <c r="C110" s="36" t="s">
        <v>92</v>
      </c>
      <c r="D110" s="37" t="s">
        <v>178</v>
      </c>
      <c r="E110" s="47">
        <f>G110+I110</f>
        <v>0</v>
      </c>
      <c r="F110" s="47">
        <f>H110+J110</f>
        <v>0</v>
      </c>
      <c r="G110" s="47">
        <v>0</v>
      </c>
      <c r="H110" s="47">
        <f t="shared" si="14"/>
        <v>0</v>
      </c>
      <c r="I110" s="47">
        <v>0</v>
      </c>
      <c r="J110" s="48">
        <f>I110</f>
        <v>0</v>
      </c>
    </row>
    <row r="112" spans="1:10" ht="15.75">
      <c r="A112" s="88" t="s">
        <v>72</v>
      </c>
      <c r="B112" s="88"/>
      <c r="C112" s="88"/>
      <c r="I112" s="89" t="s">
        <v>73</v>
      </c>
      <c r="J112" s="90"/>
    </row>
    <row r="113" spans="1:10" ht="15.75">
      <c r="A113" s="91" t="s">
        <v>74</v>
      </c>
      <c r="B113" s="91"/>
      <c r="C113" s="91"/>
      <c r="D113" s="92" t="s">
        <v>75</v>
      </c>
      <c r="E113" s="92"/>
      <c r="F113" s="92"/>
      <c r="G113" s="92"/>
      <c r="H113" s="92"/>
      <c r="I113" s="93" t="s">
        <v>76</v>
      </c>
      <c r="J113" s="94"/>
    </row>
    <row r="114" spans="5:10" ht="19.5">
      <c r="E114" s="95" t="s">
        <v>77</v>
      </c>
      <c r="F114" s="96"/>
      <c r="G114" s="96"/>
      <c r="H114" s="96"/>
      <c r="I114" s="97" t="s">
        <v>179</v>
      </c>
      <c r="J114" s="97"/>
    </row>
    <row r="115" spans="5:10" ht="16.5" thickBot="1">
      <c r="E115" s="98" t="s">
        <v>220</v>
      </c>
      <c r="F115" s="98"/>
      <c r="G115" s="98"/>
      <c r="H115" s="98"/>
      <c r="I115" s="99" t="s">
        <v>80</v>
      </c>
      <c r="J115" s="99"/>
    </row>
    <row r="116" spans="1:10" ht="15.75">
      <c r="A116" s="100" t="s">
        <v>81</v>
      </c>
      <c r="B116" s="101"/>
      <c r="C116" s="101"/>
      <c r="D116" s="101"/>
      <c r="E116" s="101" t="s">
        <v>82</v>
      </c>
      <c r="F116" s="101"/>
      <c r="G116" s="101" t="s">
        <v>144</v>
      </c>
      <c r="H116" s="101"/>
      <c r="I116" s="101" t="s">
        <v>145</v>
      </c>
      <c r="J116" s="10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45">
        <f aca="true" t="shared" si="15" ref="E118:F141">G118+I118</f>
        <v>10314310</v>
      </c>
      <c r="F118" s="45">
        <f t="shared" si="15"/>
        <v>12903883</v>
      </c>
      <c r="G118" s="45">
        <f>G119+G124+G128+G133+G139+G149</f>
        <v>83960</v>
      </c>
      <c r="H118" s="45">
        <f>H119+H124+H128+H133+H139+H149</f>
        <v>449760</v>
      </c>
      <c r="I118" s="45">
        <f>I119+I124+I128+I133+I139+I149</f>
        <v>10230350</v>
      </c>
      <c r="J118" s="46">
        <f>J119+J124+J128+J133+J139+J149</f>
        <v>12454123</v>
      </c>
    </row>
    <row r="119" spans="1:10" ht="15.75">
      <c r="A119" s="32">
        <v>1</v>
      </c>
      <c r="B119" s="26" t="s">
        <v>92</v>
      </c>
      <c r="C119" s="26" t="s">
        <v>92</v>
      </c>
      <c r="D119" s="28" t="s">
        <v>147</v>
      </c>
      <c r="E119" s="45">
        <f t="shared" si="15"/>
        <v>83960</v>
      </c>
      <c r="F119" s="45">
        <f t="shared" si="15"/>
        <v>2628713</v>
      </c>
      <c r="G119" s="45">
        <f>SUM(G120:G123)</f>
        <v>83960</v>
      </c>
      <c r="H119" s="45">
        <f>SUM(H120:H123)</f>
        <v>404940</v>
      </c>
      <c r="I119" s="45">
        <f>SUM(I120:I123)</f>
        <v>0</v>
      </c>
      <c r="J119" s="46">
        <f>SUM(J120:J123)</f>
        <v>2223773</v>
      </c>
    </row>
    <row r="120" spans="1:10" ht="15.75">
      <c r="A120" s="32">
        <v>1</v>
      </c>
      <c r="B120" s="26">
        <v>1</v>
      </c>
      <c r="C120" s="26" t="s">
        <v>92</v>
      </c>
      <c r="D120" s="28" t="s">
        <v>181</v>
      </c>
      <c r="E120" s="45">
        <f t="shared" si="15"/>
        <v>0</v>
      </c>
      <c r="F120" s="45">
        <f t="shared" si="15"/>
        <v>300000</v>
      </c>
      <c r="G120" s="45">
        <v>0</v>
      </c>
      <c r="H120" s="45">
        <f>300000</f>
        <v>300000</v>
      </c>
      <c r="I120" s="45">
        <v>0</v>
      </c>
      <c r="J120" s="46">
        <f aca="true" t="shared" si="16" ref="J120:J140">I120</f>
        <v>0</v>
      </c>
    </row>
    <row r="121" spans="1:10" ht="15.75">
      <c r="A121" s="32">
        <v>1</v>
      </c>
      <c r="B121" s="26">
        <v>2</v>
      </c>
      <c r="C121" s="26" t="s">
        <v>92</v>
      </c>
      <c r="D121" s="28" t="s">
        <v>182</v>
      </c>
      <c r="E121" s="45">
        <f t="shared" si="15"/>
        <v>83960</v>
      </c>
      <c r="F121" s="45">
        <f t="shared" si="15"/>
        <v>104940</v>
      </c>
      <c r="G121" s="45">
        <v>83960</v>
      </c>
      <c r="H121" s="45">
        <f>20980+83960</f>
        <v>104940</v>
      </c>
      <c r="I121" s="45">
        <v>0</v>
      </c>
      <c r="J121" s="46">
        <f t="shared" si="16"/>
        <v>0</v>
      </c>
    </row>
    <row r="122" spans="1:10" ht="15.75">
      <c r="A122" s="32">
        <v>1</v>
      </c>
      <c r="B122" s="26">
        <v>3</v>
      </c>
      <c r="C122" s="26" t="s">
        <v>92</v>
      </c>
      <c r="D122" s="28" t="s">
        <v>183</v>
      </c>
      <c r="E122" s="45">
        <f t="shared" si="15"/>
        <v>0</v>
      </c>
      <c r="F122" s="45">
        <f t="shared" si="15"/>
        <v>2223773</v>
      </c>
      <c r="G122" s="45">
        <v>0</v>
      </c>
      <c r="H122" s="45">
        <f>0</f>
        <v>0</v>
      </c>
      <c r="I122" s="45">
        <v>0</v>
      </c>
      <c r="J122" s="46">
        <f>2223773</f>
        <v>2223773</v>
      </c>
    </row>
    <row r="123" spans="1:10" ht="15.75">
      <c r="A123" s="32">
        <v>1</v>
      </c>
      <c r="B123" s="26">
        <v>4</v>
      </c>
      <c r="C123" s="26" t="s">
        <v>92</v>
      </c>
      <c r="D123" s="28" t="s">
        <v>184</v>
      </c>
      <c r="E123" s="45">
        <f t="shared" si="15"/>
        <v>0</v>
      </c>
      <c r="F123" s="45">
        <f t="shared" si="15"/>
        <v>0</v>
      </c>
      <c r="G123" s="45">
        <v>0</v>
      </c>
      <c r="H123" s="45">
        <f>0</f>
        <v>0</v>
      </c>
      <c r="I123" s="45">
        <v>0</v>
      </c>
      <c r="J123" s="46">
        <f t="shared" si="16"/>
        <v>0</v>
      </c>
    </row>
    <row r="124" spans="1:10" ht="15.75">
      <c r="A124" s="32">
        <v>2</v>
      </c>
      <c r="B124" s="26" t="s">
        <v>92</v>
      </c>
      <c r="C124" s="26" t="s">
        <v>92</v>
      </c>
      <c r="D124" s="28" t="s">
        <v>152</v>
      </c>
      <c r="E124" s="45">
        <f t="shared" si="15"/>
        <v>0</v>
      </c>
      <c r="F124" s="45">
        <f t="shared" si="15"/>
        <v>14720</v>
      </c>
      <c r="G124" s="45">
        <f>SUM(G125:G127)</f>
        <v>0</v>
      </c>
      <c r="H124" s="45">
        <f>SUM(H125:H127)</f>
        <v>14720</v>
      </c>
      <c r="I124" s="45">
        <f>SUM(I125:I127)</f>
        <v>0</v>
      </c>
      <c r="J124" s="46">
        <f>SUM(J125:J127)</f>
        <v>0</v>
      </c>
    </row>
    <row r="125" spans="1:10" ht="15.75">
      <c r="A125" s="32">
        <v>2</v>
      </c>
      <c r="B125" s="26">
        <v>1</v>
      </c>
      <c r="C125" s="26" t="s">
        <v>92</v>
      </c>
      <c r="D125" s="28" t="s">
        <v>185</v>
      </c>
      <c r="E125" s="45">
        <f t="shared" si="15"/>
        <v>0</v>
      </c>
      <c r="F125" s="45">
        <f t="shared" si="15"/>
        <v>0</v>
      </c>
      <c r="G125" s="45">
        <v>0</v>
      </c>
      <c r="H125" s="45">
        <f aca="true" t="shared" si="17" ref="H125:H140">G125</f>
        <v>0</v>
      </c>
      <c r="I125" s="45">
        <v>0</v>
      </c>
      <c r="J125" s="46">
        <f t="shared" si="16"/>
        <v>0</v>
      </c>
    </row>
    <row r="126" spans="1:10" ht="15.75">
      <c r="A126" s="32">
        <v>2</v>
      </c>
      <c r="B126" s="26">
        <v>2</v>
      </c>
      <c r="C126" s="26" t="s">
        <v>92</v>
      </c>
      <c r="D126" s="28" t="s">
        <v>186</v>
      </c>
      <c r="E126" s="45">
        <f t="shared" si="15"/>
        <v>0</v>
      </c>
      <c r="F126" s="45">
        <f t="shared" si="15"/>
        <v>0</v>
      </c>
      <c r="G126" s="45">
        <v>0</v>
      </c>
      <c r="H126" s="45">
        <f t="shared" si="17"/>
        <v>0</v>
      </c>
      <c r="I126" s="45">
        <v>0</v>
      </c>
      <c r="J126" s="46">
        <f t="shared" si="16"/>
        <v>0</v>
      </c>
    </row>
    <row r="127" spans="1:10" ht="15.75">
      <c r="A127" s="32">
        <v>2</v>
      </c>
      <c r="B127" s="26">
        <v>3</v>
      </c>
      <c r="C127" s="26" t="s">
        <v>92</v>
      </c>
      <c r="D127" s="28" t="s">
        <v>187</v>
      </c>
      <c r="E127" s="45">
        <f t="shared" si="15"/>
        <v>0</v>
      </c>
      <c r="F127" s="45">
        <f t="shared" si="15"/>
        <v>14720</v>
      </c>
      <c r="G127" s="45">
        <v>0</v>
      </c>
      <c r="H127" s="45">
        <f>14720</f>
        <v>14720</v>
      </c>
      <c r="I127" s="45">
        <v>0</v>
      </c>
      <c r="J127" s="46">
        <f t="shared" si="16"/>
        <v>0</v>
      </c>
    </row>
    <row r="128" spans="1:10" ht="15.75">
      <c r="A128" s="32">
        <v>3</v>
      </c>
      <c r="B128" s="26" t="s">
        <v>92</v>
      </c>
      <c r="C128" s="26" t="s">
        <v>92</v>
      </c>
      <c r="D128" s="28" t="s">
        <v>156</v>
      </c>
      <c r="E128" s="45">
        <f t="shared" si="15"/>
        <v>10230350</v>
      </c>
      <c r="F128" s="45">
        <f t="shared" si="15"/>
        <v>10260450</v>
      </c>
      <c r="G128" s="45">
        <f>SUM(G129:G132)</f>
        <v>0</v>
      </c>
      <c r="H128" s="45">
        <f>SUM(H129:H132)</f>
        <v>30100</v>
      </c>
      <c r="I128" s="45">
        <f>SUM(I129:I132)</f>
        <v>10230350</v>
      </c>
      <c r="J128" s="46">
        <f>SUM(J129:J132)</f>
        <v>10230350</v>
      </c>
    </row>
    <row r="129" spans="1:10" ht="15.75">
      <c r="A129" s="32">
        <v>3</v>
      </c>
      <c r="B129" s="26">
        <v>1</v>
      </c>
      <c r="C129" s="26" t="s">
        <v>92</v>
      </c>
      <c r="D129" s="28" t="s">
        <v>188</v>
      </c>
      <c r="E129" s="45">
        <f t="shared" si="15"/>
        <v>0</v>
      </c>
      <c r="F129" s="45">
        <f t="shared" si="15"/>
        <v>0</v>
      </c>
      <c r="G129" s="45">
        <v>0</v>
      </c>
      <c r="H129" s="45">
        <f t="shared" si="17"/>
        <v>0</v>
      </c>
      <c r="I129" s="45">
        <v>0</v>
      </c>
      <c r="J129" s="46">
        <f t="shared" si="16"/>
        <v>0</v>
      </c>
    </row>
    <row r="130" spans="1:10" ht="15.75">
      <c r="A130" s="32">
        <v>3</v>
      </c>
      <c r="B130" s="26">
        <v>2</v>
      </c>
      <c r="C130" s="26" t="s">
        <v>92</v>
      </c>
      <c r="D130" s="28" t="s">
        <v>189</v>
      </c>
      <c r="E130" s="45">
        <f t="shared" si="15"/>
        <v>0</v>
      </c>
      <c r="F130" s="45">
        <f t="shared" si="15"/>
        <v>0</v>
      </c>
      <c r="G130" s="45">
        <v>0</v>
      </c>
      <c r="H130" s="45">
        <f t="shared" si="17"/>
        <v>0</v>
      </c>
      <c r="I130" s="45">
        <v>0</v>
      </c>
      <c r="J130" s="46">
        <f t="shared" si="16"/>
        <v>0</v>
      </c>
    </row>
    <row r="131" spans="1:10" ht="15.75">
      <c r="A131" s="32">
        <v>3</v>
      </c>
      <c r="B131" s="26">
        <v>3</v>
      </c>
      <c r="C131" s="26" t="s">
        <v>92</v>
      </c>
      <c r="D131" s="28" t="s">
        <v>190</v>
      </c>
      <c r="E131" s="45">
        <f t="shared" si="15"/>
        <v>10230350</v>
      </c>
      <c r="F131" s="45">
        <f t="shared" si="15"/>
        <v>10230350</v>
      </c>
      <c r="G131" s="45">
        <v>0</v>
      </c>
      <c r="H131" s="45">
        <f t="shared" si="17"/>
        <v>0</v>
      </c>
      <c r="I131" s="45">
        <v>10230350</v>
      </c>
      <c r="J131" s="46">
        <f>10230350</f>
        <v>10230350</v>
      </c>
    </row>
    <row r="132" spans="1:10" ht="15.75">
      <c r="A132" s="32">
        <v>3</v>
      </c>
      <c r="B132" s="26">
        <v>4</v>
      </c>
      <c r="C132" s="26" t="s">
        <v>92</v>
      </c>
      <c r="D132" s="28" t="s">
        <v>160</v>
      </c>
      <c r="E132" s="45">
        <f t="shared" si="15"/>
        <v>0</v>
      </c>
      <c r="F132" s="45">
        <f t="shared" si="15"/>
        <v>30100</v>
      </c>
      <c r="G132" s="45">
        <v>0</v>
      </c>
      <c r="H132" s="45">
        <f>30100</f>
        <v>30100</v>
      </c>
      <c r="I132" s="45">
        <v>0</v>
      </c>
      <c r="J132" s="46">
        <f t="shared" si="16"/>
        <v>0</v>
      </c>
    </row>
    <row r="133" spans="1:10" ht="15.75">
      <c r="A133" s="32">
        <v>4</v>
      </c>
      <c r="B133" s="26" t="s">
        <v>92</v>
      </c>
      <c r="C133" s="26" t="s">
        <v>92</v>
      </c>
      <c r="D133" s="28" t="s">
        <v>161</v>
      </c>
      <c r="E133" s="45">
        <f t="shared" si="15"/>
        <v>0</v>
      </c>
      <c r="F133" s="45">
        <f t="shared" si="15"/>
        <v>0</v>
      </c>
      <c r="G133" s="45">
        <f>SUM(G134:G138)</f>
        <v>0</v>
      </c>
      <c r="H133" s="45">
        <f>SUM(H134:H138)</f>
        <v>0</v>
      </c>
      <c r="I133" s="45">
        <f>SUM(I134:I138)</f>
        <v>0</v>
      </c>
      <c r="J133" s="46">
        <f>SUM(J134:J138)</f>
        <v>0</v>
      </c>
    </row>
    <row r="134" spans="1:10" ht="15.75">
      <c r="A134" s="32">
        <v>4</v>
      </c>
      <c r="B134" s="26">
        <v>1</v>
      </c>
      <c r="C134" s="26" t="s">
        <v>92</v>
      </c>
      <c r="D134" s="28" t="s">
        <v>162</v>
      </c>
      <c r="E134" s="45">
        <f t="shared" si="15"/>
        <v>0</v>
      </c>
      <c r="F134" s="45">
        <f t="shared" si="15"/>
        <v>0</v>
      </c>
      <c r="G134" s="45">
        <v>0</v>
      </c>
      <c r="H134" s="45">
        <f t="shared" si="17"/>
        <v>0</v>
      </c>
      <c r="I134" s="45">
        <v>0</v>
      </c>
      <c r="J134" s="46">
        <f t="shared" si="16"/>
        <v>0</v>
      </c>
    </row>
    <row r="135" spans="1:10" ht="15.75">
      <c r="A135" s="32">
        <v>4</v>
      </c>
      <c r="B135" s="26">
        <v>2</v>
      </c>
      <c r="C135" s="26" t="s">
        <v>92</v>
      </c>
      <c r="D135" s="28" t="s">
        <v>163</v>
      </c>
      <c r="E135" s="45">
        <f t="shared" si="15"/>
        <v>0</v>
      </c>
      <c r="F135" s="45">
        <f t="shared" si="15"/>
        <v>0</v>
      </c>
      <c r="G135" s="45">
        <v>0</v>
      </c>
      <c r="H135" s="45">
        <f t="shared" si="17"/>
        <v>0</v>
      </c>
      <c r="I135" s="45">
        <v>0</v>
      </c>
      <c r="J135" s="46">
        <f t="shared" si="16"/>
        <v>0</v>
      </c>
    </row>
    <row r="136" spans="1:10" ht="15.75">
      <c r="A136" s="32">
        <v>4</v>
      </c>
      <c r="B136" s="26">
        <v>3</v>
      </c>
      <c r="C136" s="26" t="s">
        <v>92</v>
      </c>
      <c r="D136" s="28" t="s">
        <v>164</v>
      </c>
      <c r="E136" s="45">
        <f t="shared" si="15"/>
        <v>0</v>
      </c>
      <c r="F136" s="45">
        <f t="shared" si="15"/>
        <v>0</v>
      </c>
      <c r="G136" s="45">
        <v>0</v>
      </c>
      <c r="H136" s="45">
        <f t="shared" si="17"/>
        <v>0</v>
      </c>
      <c r="I136" s="45">
        <v>0</v>
      </c>
      <c r="J136" s="46">
        <f t="shared" si="16"/>
        <v>0</v>
      </c>
    </row>
    <row r="137" spans="1:10" ht="15.75">
      <c r="A137" s="32">
        <v>4</v>
      </c>
      <c r="B137" s="26">
        <v>4</v>
      </c>
      <c r="C137" s="26" t="s">
        <v>92</v>
      </c>
      <c r="D137" s="28" t="s">
        <v>165</v>
      </c>
      <c r="E137" s="45">
        <f t="shared" si="15"/>
        <v>0</v>
      </c>
      <c r="F137" s="45">
        <f t="shared" si="15"/>
        <v>0</v>
      </c>
      <c r="G137" s="45">
        <v>0</v>
      </c>
      <c r="H137" s="45">
        <f t="shared" si="17"/>
        <v>0</v>
      </c>
      <c r="I137" s="45">
        <v>0</v>
      </c>
      <c r="J137" s="46">
        <f t="shared" si="16"/>
        <v>0</v>
      </c>
    </row>
    <row r="138" spans="1:10" ht="15.75">
      <c r="A138" s="32">
        <v>4</v>
      </c>
      <c r="B138" s="26">
        <v>5</v>
      </c>
      <c r="C138" s="26" t="s">
        <v>92</v>
      </c>
      <c r="D138" s="28" t="s">
        <v>166</v>
      </c>
      <c r="E138" s="45">
        <f t="shared" si="15"/>
        <v>0</v>
      </c>
      <c r="F138" s="45">
        <f t="shared" si="15"/>
        <v>0</v>
      </c>
      <c r="G138" s="45">
        <v>0</v>
      </c>
      <c r="H138" s="45">
        <f t="shared" si="17"/>
        <v>0</v>
      </c>
      <c r="I138" s="45">
        <v>0</v>
      </c>
      <c r="J138" s="46">
        <f t="shared" si="16"/>
        <v>0</v>
      </c>
    </row>
    <row r="139" spans="1:10" ht="15.75">
      <c r="A139" s="32">
        <v>5</v>
      </c>
      <c r="B139" s="26" t="s">
        <v>92</v>
      </c>
      <c r="C139" s="26" t="s">
        <v>92</v>
      </c>
      <c r="D139" s="28" t="s">
        <v>168</v>
      </c>
      <c r="E139" s="45">
        <f t="shared" si="15"/>
        <v>0</v>
      </c>
      <c r="F139" s="45">
        <f t="shared" si="15"/>
        <v>0</v>
      </c>
      <c r="G139" s="45">
        <f>SUM(G140:G141)</f>
        <v>0</v>
      </c>
      <c r="H139" s="45">
        <f>SUM(H140:H141)</f>
        <v>0</v>
      </c>
      <c r="I139" s="45">
        <f>SUM(I140:I141)</f>
        <v>0</v>
      </c>
      <c r="J139" s="46">
        <f>SUM(J140:J141)</f>
        <v>0</v>
      </c>
    </row>
    <row r="140" spans="1:10" ht="15.75">
      <c r="A140" s="32">
        <v>5</v>
      </c>
      <c r="B140" s="26">
        <v>1</v>
      </c>
      <c r="C140" s="26" t="s">
        <v>92</v>
      </c>
      <c r="D140" s="28" t="s">
        <v>169</v>
      </c>
      <c r="E140" s="45">
        <f t="shared" si="15"/>
        <v>0</v>
      </c>
      <c r="F140" s="45">
        <f t="shared" si="15"/>
        <v>0</v>
      </c>
      <c r="G140" s="45">
        <v>0</v>
      </c>
      <c r="H140" s="45">
        <f t="shared" si="17"/>
        <v>0</v>
      </c>
      <c r="I140" s="45">
        <v>0</v>
      </c>
      <c r="J140" s="46">
        <f t="shared" si="16"/>
        <v>0</v>
      </c>
    </row>
    <row r="141" spans="1:10" ht="16.5" thickBot="1">
      <c r="A141" s="35">
        <v>5</v>
      </c>
      <c r="B141" s="36">
        <v>2</v>
      </c>
      <c r="C141" s="36" t="s">
        <v>92</v>
      </c>
      <c r="D141" s="37" t="s">
        <v>170</v>
      </c>
      <c r="E141" s="47">
        <f t="shared" si="15"/>
        <v>0</v>
      </c>
      <c r="F141" s="47">
        <f t="shared" si="15"/>
        <v>0</v>
      </c>
      <c r="G141" s="47">
        <v>0</v>
      </c>
      <c r="H141" s="47">
        <f>G141</f>
        <v>0</v>
      </c>
      <c r="I141" s="47">
        <v>0</v>
      </c>
      <c r="J141" s="48">
        <f>I141</f>
        <v>0</v>
      </c>
    </row>
    <row r="143" spans="1:10" ht="15.75">
      <c r="A143" s="88" t="s">
        <v>72</v>
      </c>
      <c r="B143" s="88"/>
      <c r="C143" s="88"/>
      <c r="I143" s="89" t="s">
        <v>73</v>
      </c>
      <c r="J143" s="90"/>
    </row>
    <row r="144" spans="1:10" ht="15.75">
      <c r="A144" s="91" t="s">
        <v>74</v>
      </c>
      <c r="B144" s="91"/>
      <c r="C144" s="91"/>
      <c r="D144" s="92" t="s">
        <v>75</v>
      </c>
      <c r="E144" s="92"/>
      <c r="F144" s="92"/>
      <c r="G144" s="92"/>
      <c r="H144" s="92"/>
      <c r="I144" s="93" t="s">
        <v>76</v>
      </c>
      <c r="J144" s="94"/>
    </row>
    <row r="145" spans="5:10" ht="19.5">
      <c r="E145" s="95" t="s">
        <v>77</v>
      </c>
      <c r="F145" s="96"/>
      <c r="G145" s="96"/>
      <c r="H145" s="96"/>
      <c r="I145" s="97" t="s">
        <v>191</v>
      </c>
      <c r="J145" s="97"/>
    </row>
    <row r="146" spans="5:10" ht="16.5" thickBot="1">
      <c r="E146" s="98" t="s">
        <v>220</v>
      </c>
      <c r="F146" s="98"/>
      <c r="G146" s="98"/>
      <c r="H146" s="98"/>
      <c r="I146" s="99" t="s">
        <v>80</v>
      </c>
      <c r="J146" s="99"/>
    </row>
    <row r="147" spans="1:10" ht="15.75">
      <c r="A147" s="100" t="s">
        <v>81</v>
      </c>
      <c r="B147" s="101"/>
      <c r="C147" s="101"/>
      <c r="D147" s="101"/>
      <c r="E147" s="101" t="s">
        <v>82</v>
      </c>
      <c r="F147" s="101"/>
      <c r="G147" s="101" t="s">
        <v>144</v>
      </c>
      <c r="H147" s="101"/>
      <c r="I147" s="101" t="s">
        <v>145</v>
      </c>
      <c r="J147" s="102"/>
    </row>
    <row r="148" spans="1:10" ht="15.75">
      <c r="A148" s="29" t="s">
        <v>85</v>
      </c>
      <c r="B148" s="30" t="s">
        <v>86</v>
      </c>
      <c r="C148" s="30" t="s">
        <v>87</v>
      </c>
      <c r="D148" s="30" t="s">
        <v>88</v>
      </c>
      <c r="E148" s="30" t="s">
        <v>89</v>
      </c>
      <c r="F148" s="30" t="s">
        <v>90</v>
      </c>
      <c r="G148" s="30" t="s">
        <v>89</v>
      </c>
      <c r="H148" s="30" t="s">
        <v>91</v>
      </c>
      <c r="I148" s="30" t="s">
        <v>89</v>
      </c>
      <c r="J148" s="31" t="s">
        <v>91</v>
      </c>
    </row>
    <row r="149" spans="1:10" ht="15.75">
      <c r="A149" s="32">
        <v>7</v>
      </c>
      <c r="B149" s="26" t="s">
        <v>92</v>
      </c>
      <c r="C149" s="26" t="s">
        <v>92</v>
      </c>
      <c r="D149" s="28" t="s">
        <v>192</v>
      </c>
      <c r="E149" s="45">
        <f>G149+I149</f>
        <v>0</v>
      </c>
      <c r="F149" s="45">
        <f>H149+J149</f>
        <v>0</v>
      </c>
      <c r="G149" s="45">
        <v>0</v>
      </c>
      <c r="H149" s="45">
        <f aca="true" t="shared" si="18" ref="H149:H157">G149</f>
        <v>0</v>
      </c>
      <c r="I149" s="45">
        <v>0</v>
      </c>
      <c r="J149" s="46">
        <f aca="true" t="shared" si="19" ref="J149:J157">I149</f>
        <v>0</v>
      </c>
    </row>
    <row r="150" spans="1:10" ht="15.75">
      <c r="A150" s="32" t="s">
        <v>92</v>
      </c>
      <c r="B150" s="26" t="s">
        <v>92</v>
      </c>
      <c r="C150" s="26" t="s">
        <v>92</v>
      </c>
      <c r="D150" s="28" t="s">
        <v>193</v>
      </c>
      <c r="E150" s="45">
        <f>G150+I150</f>
        <v>14974143</v>
      </c>
      <c r="F150" s="45">
        <f>H150+J150</f>
        <v>34228317</v>
      </c>
      <c r="G150" s="45">
        <f>G72+G118</f>
        <v>4743793</v>
      </c>
      <c r="H150" s="45">
        <f>H72+H118</f>
        <v>21774194</v>
      </c>
      <c r="I150" s="45">
        <f>I72+I118</f>
        <v>10230350</v>
      </c>
      <c r="J150" s="46">
        <f>J72+J118</f>
        <v>12454123</v>
      </c>
    </row>
    <row r="151" spans="1:10" ht="15.75">
      <c r="A151" s="32">
        <v>29</v>
      </c>
      <c r="B151" s="26">
        <v>2</v>
      </c>
      <c r="C151" s="26" t="s">
        <v>92</v>
      </c>
      <c r="D151" s="28" t="s">
        <v>194</v>
      </c>
      <c r="E151" s="45">
        <v>0</v>
      </c>
      <c r="F151" s="45">
        <f aca="true" t="shared" si="20" ref="F151:F157">H151+J151</f>
        <v>0</v>
      </c>
      <c r="G151" s="45">
        <v>0</v>
      </c>
      <c r="H151" s="45">
        <f t="shared" si="18"/>
        <v>0</v>
      </c>
      <c r="I151" s="45">
        <v>0</v>
      </c>
      <c r="J151" s="46">
        <f t="shared" si="19"/>
        <v>0</v>
      </c>
    </row>
    <row r="152" spans="1:10" ht="15.75">
      <c r="A152" s="32">
        <v>29</v>
      </c>
      <c r="B152" s="26">
        <v>3</v>
      </c>
      <c r="C152" s="26" t="s">
        <v>92</v>
      </c>
      <c r="D152" s="28" t="s">
        <v>195</v>
      </c>
      <c r="E152" s="45">
        <f aca="true" t="shared" si="21" ref="E152:E157">G152+I152</f>
        <v>42676</v>
      </c>
      <c r="F152" s="45">
        <f t="shared" si="20"/>
        <v>696950</v>
      </c>
      <c r="G152" s="45">
        <v>42676</v>
      </c>
      <c r="H152" s="45">
        <f>654274+42676</f>
        <v>696950</v>
      </c>
      <c r="I152" s="45">
        <v>0</v>
      </c>
      <c r="J152" s="46">
        <f t="shared" si="19"/>
        <v>0</v>
      </c>
    </row>
    <row r="153" spans="1:10" ht="15.75">
      <c r="A153" s="32">
        <v>29</v>
      </c>
      <c r="B153" s="26">
        <v>5</v>
      </c>
      <c r="C153" s="26" t="s">
        <v>92</v>
      </c>
      <c r="D153" s="28" t="s">
        <v>196</v>
      </c>
      <c r="E153" s="45">
        <f t="shared" si="21"/>
        <v>0</v>
      </c>
      <c r="F153" s="45">
        <f t="shared" si="20"/>
        <v>0</v>
      </c>
      <c r="G153" s="45">
        <v>0</v>
      </c>
      <c r="H153" s="45">
        <f t="shared" si="18"/>
        <v>0</v>
      </c>
      <c r="I153" s="45">
        <v>0</v>
      </c>
      <c r="J153" s="46">
        <f t="shared" si="19"/>
        <v>0</v>
      </c>
    </row>
    <row r="154" spans="1:10" ht="15.75">
      <c r="A154" s="32">
        <v>29</v>
      </c>
      <c r="B154" s="26">
        <v>10</v>
      </c>
      <c r="C154" s="26" t="s">
        <v>92</v>
      </c>
      <c r="D154" s="28" t="s">
        <v>197</v>
      </c>
      <c r="E154" s="45">
        <f t="shared" si="21"/>
        <v>0</v>
      </c>
      <c r="F154" s="45">
        <f t="shared" si="20"/>
        <v>0</v>
      </c>
      <c r="G154" s="45">
        <v>0</v>
      </c>
      <c r="H154" s="45">
        <f t="shared" si="18"/>
        <v>0</v>
      </c>
      <c r="I154" s="45">
        <v>0</v>
      </c>
      <c r="J154" s="46">
        <f t="shared" si="19"/>
        <v>0</v>
      </c>
    </row>
    <row r="155" spans="1:10" ht="15.75">
      <c r="A155" s="32"/>
      <c r="B155" s="26"/>
      <c r="C155" s="26"/>
      <c r="D155" s="28" t="s">
        <v>198</v>
      </c>
      <c r="E155" s="45">
        <f t="shared" si="21"/>
        <v>0</v>
      </c>
      <c r="F155" s="45">
        <f t="shared" si="20"/>
        <v>0</v>
      </c>
      <c r="G155" s="45">
        <v>0</v>
      </c>
      <c r="H155" s="45">
        <f t="shared" si="18"/>
        <v>0</v>
      </c>
      <c r="I155" s="45">
        <v>0</v>
      </c>
      <c r="J155" s="46">
        <f t="shared" si="19"/>
        <v>0</v>
      </c>
    </row>
    <row r="156" spans="1:10" ht="15.75">
      <c r="A156" s="32"/>
      <c r="B156" s="26"/>
      <c r="C156" s="26"/>
      <c r="D156" s="28" t="s">
        <v>199</v>
      </c>
      <c r="E156" s="45">
        <f t="shared" si="21"/>
        <v>0</v>
      </c>
      <c r="F156" s="45">
        <f t="shared" si="20"/>
        <v>0</v>
      </c>
      <c r="G156" s="45">
        <v>0</v>
      </c>
      <c r="H156" s="45">
        <f t="shared" si="18"/>
        <v>0</v>
      </c>
      <c r="I156" s="45">
        <v>0</v>
      </c>
      <c r="J156" s="46">
        <f t="shared" si="19"/>
        <v>0</v>
      </c>
    </row>
    <row r="157" spans="1:10" ht="15.75">
      <c r="A157" s="32" t="s">
        <v>92</v>
      </c>
      <c r="B157" s="26" t="s">
        <v>92</v>
      </c>
      <c r="C157" s="26" t="s">
        <v>92</v>
      </c>
      <c r="D157" s="28" t="s">
        <v>200</v>
      </c>
      <c r="E157" s="45">
        <f t="shared" si="21"/>
        <v>0</v>
      </c>
      <c r="F157" s="45">
        <f t="shared" si="20"/>
        <v>0</v>
      </c>
      <c r="G157" s="45">
        <v>0</v>
      </c>
      <c r="H157" s="45">
        <f t="shared" si="18"/>
        <v>0</v>
      </c>
      <c r="I157" s="45">
        <v>0</v>
      </c>
      <c r="J157" s="46">
        <f t="shared" si="19"/>
        <v>0</v>
      </c>
    </row>
    <row r="158" spans="1:10" ht="15.75">
      <c r="A158" s="32"/>
      <c r="B158" s="26"/>
      <c r="C158" s="26"/>
      <c r="D158" s="28"/>
      <c r="E158" s="45"/>
      <c r="F158" s="45"/>
      <c r="G158" s="45"/>
      <c r="H158" s="45"/>
      <c r="I158" s="45"/>
      <c r="J158" s="46"/>
    </row>
    <row r="159" spans="1:10" ht="15.75">
      <c r="A159" s="32"/>
      <c r="B159" s="26"/>
      <c r="C159" s="26"/>
      <c r="D159" s="28"/>
      <c r="E159" s="45"/>
      <c r="F159" s="45"/>
      <c r="G159" s="45"/>
      <c r="H159" s="45"/>
      <c r="I159" s="45"/>
      <c r="J159" s="46"/>
    </row>
    <row r="160" spans="1:10" ht="15.75">
      <c r="A160" s="32"/>
      <c r="B160" s="26"/>
      <c r="C160" s="26"/>
      <c r="D160" s="28"/>
      <c r="E160" s="45"/>
      <c r="F160" s="45"/>
      <c r="G160" s="45"/>
      <c r="H160" s="45"/>
      <c r="I160" s="45"/>
      <c r="J160" s="46"/>
    </row>
    <row r="161" spans="1:10" ht="15.75">
      <c r="A161" s="32"/>
      <c r="B161" s="26"/>
      <c r="C161" s="26"/>
      <c r="D161" s="28"/>
      <c r="E161" s="45"/>
      <c r="F161" s="45"/>
      <c r="G161" s="45"/>
      <c r="H161" s="45"/>
      <c r="I161" s="45"/>
      <c r="J161" s="46"/>
    </row>
    <row r="162" spans="1:10" ht="15.75">
      <c r="A162" s="32"/>
      <c r="B162" s="26"/>
      <c r="C162" s="26"/>
      <c r="D162" s="28"/>
      <c r="E162" s="45"/>
      <c r="F162" s="45"/>
      <c r="G162" s="45"/>
      <c r="H162" s="45"/>
      <c r="I162" s="45"/>
      <c r="J162" s="46"/>
    </row>
    <row r="163" spans="1:10" ht="15.75">
      <c r="A163" s="32"/>
      <c r="B163" s="26"/>
      <c r="C163" s="26"/>
      <c r="D163" s="28"/>
      <c r="E163" s="45"/>
      <c r="F163" s="45"/>
      <c r="G163" s="45"/>
      <c r="H163" s="45"/>
      <c r="I163" s="45"/>
      <c r="J163" s="46"/>
    </row>
    <row r="164" spans="1:10" ht="15.75">
      <c r="A164" s="32"/>
      <c r="B164" s="26"/>
      <c r="C164" s="26"/>
      <c r="D164" s="28"/>
      <c r="E164" s="45"/>
      <c r="F164" s="45"/>
      <c r="G164" s="45"/>
      <c r="H164" s="45"/>
      <c r="I164" s="45"/>
      <c r="J164" s="46"/>
    </row>
    <row r="165" spans="1:10" ht="15.75">
      <c r="A165" s="32" t="s">
        <v>92</v>
      </c>
      <c r="B165" s="26" t="s">
        <v>92</v>
      </c>
      <c r="C165" s="26" t="s">
        <v>92</v>
      </c>
      <c r="D165" s="28" t="s">
        <v>201</v>
      </c>
      <c r="E165" s="45">
        <f>E150+E151+E152+E153+E154+E155+E156+E157</f>
        <v>15016819</v>
      </c>
      <c r="F165" s="45"/>
      <c r="G165" s="45"/>
      <c r="H165" s="45"/>
      <c r="I165" s="45"/>
      <c r="J165" s="46"/>
    </row>
    <row r="166" spans="1:10" ht="15.75">
      <c r="A166" s="32" t="s">
        <v>92</v>
      </c>
      <c r="B166" s="26" t="s">
        <v>92</v>
      </c>
      <c r="C166" s="26" t="s">
        <v>92</v>
      </c>
      <c r="D166" s="28" t="s">
        <v>202</v>
      </c>
      <c r="E166" s="45">
        <v>176839249</v>
      </c>
      <c r="F166" s="45"/>
      <c r="G166" s="45"/>
      <c r="H166" s="45"/>
      <c r="I166" s="45"/>
      <c r="J166" s="46"/>
    </row>
    <row r="167" spans="1:10" ht="15.75">
      <c r="A167" s="32" t="s">
        <v>92</v>
      </c>
      <c r="B167" s="26" t="s">
        <v>92</v>
      </c>
      <c r="C167" s="26" t="s">
        <v>92</v>
      </c>
      <c r="D167" s="28" t="s">
        <v>203</v>
      </c>
      <c r="E167" s="45">
        <f>E165+E166</f>
        <v>191856068</v>
      </c>
      <c r="F167" s="45"/>
      <c r="G167" s="45"/>
      <c r="H167" s="45"/>
      <c r="I167" s="45"/>
      <c r="J167" s="46"/>
    </row>
    <row r="168" spans="1:10" ht="15.75">
      <c r="A168" s="32" t="s">
        <v>92</v>
      </c>
      <c r="B168" s="26" t="s">
        <v>92</v>
      </c>
      <c r="C168" s="26" t="s">
        <v>92</v>
      </c>
      <c r="D168" s="28" t="s">
        <v>204</v>
      </c>
      <c r="E168" s="45">
        <v>53607</v>
      </c>
      <c r="F168" s="45"/>
      <c r="G168" s="45"/>
      <c r="H168" s="45"/>
      <c r="I168" s="45"/>
      <c r="J168" s="46"/>
    </row>
    <row r="169" spans="1:10" ht="15.75">
      <c r="A169" s="32" t="s">
        <v>92</v>
      </c>
      <c r="B169" s="26" t="s">
        <v>92</v>
      </c>
      <c r="C169" s="26" t="s">
        <v>92</v>
      </c>
      <c r="D169" s="28" t="s">
        <v>205</v>
      </c>
      <c r="E169" s="45">
        <f>E166+E168</f>
        <v>176892856</v>
      </c>
      <c r="F169" s="45"/>
      <c r="G169" s="45"/>
      <c r="H169" s="45"/>
      <c r="I169" s="45"/>
      <c r="J169" s="46"/>
    </row>
    <row r="170" spans="1:10" ht="15.75">
      <c r="A170" s="32" t="s">
        <v>92</v>
      </c>
      <c r="B170" s="26" t="s">
        <v>92</v>
      </c>
      <c r="C170" s="26" t="s">
        <v>92</v>
      </c>
      <c r="D170" s="28" t="s">
        <v>140</v>
      </c>
      <c r="E170" s="45">
        <v>115889000</v>
      </c>
      <c r="F170" s="45"/>
      <c r="G170" s="45"/>
      <c r="H170" s="45"/>
      <c r="I170" s="45"/>
      <c r="J170" s="46"/>
    </row>
    <row r="171" spans="1:10" ht="15.75">
      <c r="A171" s="32" t="s">
        <v>92</v>
      </c>
      <c r="B171" s="26" t="s">
        <v>92</v>
      </c>
      <c r="C171" s="26" t="s">
        <v>92</v>
      </c>
      <c r="D171" s="28" t="s">
        <v>141</v>
      </c>
      <c r="E171" s="45">
        <v>6246000</v>
      </c>
      <c r="F171" s="45"/>
      <c r="G171" s="45"/>
      <c r="H171" s="45"/>
      <c r="I171" s="45"/>
      <c r="J171" s="46"/>
    </row>
    <row r="172" spans="1:10" ht="16.5" thickBot="1">
      <c r="A172" s="35" t="s">
        <v>92</v>
      </c>
      <c r="B172" s="36" t="s">
        <v>92</v>
      </c>
      <c r="C172" s="36" t="s">
        <v>92</v>
      </c>
      <c r="D172" s="37" t="s">
        <v>142</v>
      </c>
      <c r="E172" s="47">
        <f>25053000+6246000</f>
        <v>31299000</v>
      </c>
      <c r="F172" s="47"/>
      <c r="G172" s="47"/>
      <c r="H172" s="47"/>
      <c r="I172" s="47"/>
      <c r="J172" s="48"/>
    </row>
    <row r="173" ht="15.75">
      <c r="A173" s="40" t="s">
        <v>206</v>
      </c>
    </row>
    <row r="174" ht="15.75">
      <c r="A174" s="40" t="s">
        <v>207</v>
      </c>
    </row>
    <row r="175" ht="15.75">
      <c r="A175" s="41" t="s">
        <v>208</v>
      </c>
    </row>
    <row r="176" ht="15.75">
      <c r="A176" s="41" t="s">
        <v>209</v>
      </c>
    </row>
    <row r="177" spans="1:9" ht="15.75">
      <c r="A177" s="41" t="s">
        <v>210</v>
      </c>
      <c r="I177" s="27" t="s">
        <v>221</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6:C66"/>
    <mergeCell ref="I66:J66"/>
    <mergeCell ref="A67:C67"/>
    <mergeCell ref="D67:H67"/>
    <mergeCell ref="I67:J67"/>
    <mergeCell ref="E68:H68"/>
    <mergeCell ref="I68:J68"/>
    <mergeCell ref="E69:H69"/>
    <mergeCell ref="I69:J69"/>
    <mergeCell ref="A70:D70"/>
    <mergeCell ref="E70:F70"/>
    <mergeCell ref="G70:H70"/>
    <mergeCell ref="I70:J70"/>
    <mergeCell ref="A94:C94"/>
    <mergeCell ref="I94:J94"/>
    <mergeCell ref="A95:C95"/>
    <mergeCell ref="D95:H95"/>
    <mergeCell ref="I95:J95"/>
    <mergeCell ref="E96:H96"/>
    <mergeCell ref="I96:J96"/>
    <mergeCell ref="E97:H97"/>
    <mergeCell ref="I97:J97"/>
    <mergeCell ref="A98:D98"/>
    <mergeCell ref="E98:F98"/>
    <mergeCell ref="G98:H98"/>
    <mergeCell ref="I98:J98"/>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K132"/>
  <sheetViews>
    <sheetView view="pageBreakPreview" zoomScale="60" zoomScaleNormal="54" zoomScalePageLayoutView="0" workbookViewId="0" topLeftCell="A1">
      <selection activeCell="K4" sqref="K4"/>
    </sheetView>
  </sheetViews>
  <sheetFormatPr defaultColWidth="8.25390625" defaultRowHeight="12.75"/>
  <cols>
    <col min="1" max="3" width="4.625" style="56" customWidth="1"/>
    <col min="4" max="4" width="23.75390625" style="56" customWidth="1"/>
    <col min="5" max="5" width="19.875" style="56" customWidth="1"/>
    <col min="6" max="8" width="18.25390625" style="56" customWidth="1"/>
    <col min="9" max="9" width="14.875" style="56" customWidth="1"/>
    <col min="10" max="10" width="19.125" style="56" customWidth="1"/>
    <col min="11" max="30" width="8.25390625" style="9" customWidth="1"/>
    <col min="31" max="31" width="24.00390625" style="9" customWidth="1"/>
    <col min="32" max="16384" width="8.25390625" style="9" customWidth="1"/>
  </cols>
  <sheetData>
    <row r="1" spans="1:10" ht="15.75">
      <c r="A1" s="109" t="s">
        <v>363</v>
      </c>
      <c r="B1" s="109"/>
      <c r="C1" s="109"/>
      <c r="D1" s="109"/>
      <c r="E1" s="109"/>
      <c r="F1" s="109"/>
      <c r="G1" s="109"/>
      <c r="H1" s="109"/>
      <c r="I1" s="109"/>
      <c r="J1" s="109"/>
    </row>
    <row r="2" spans="1:10" ht="15.75">
      <c r="A2" s="109" t="s">
        <v>364</v>
      </c>
      <c r="B2" s="109"/>
      <c r="C2" s="109"/>
      <c r="D2" s="109"/>
      <c r="E2" s="109"/>
      <c r="F2" s="109"/>
      <c r="G2" s="109"/>
      <c r="H2" s="109"/>
      <c r="I2" s="109"/>
      <c r="J2" s="109"/>
    </row>
    <row r="3" spans="1:10" ht="15.75">
      <c r="A3" s="110" t="s">
        <v>365</v>
      </c>
      <c r="B3" s="110"/>
      <c r="C3" s="110"/>
      <c r="D3" s="110"/>
      <c r="E3" s="110"/>
      <c r="F3" s="110"/>
      <c r="G3" s="110"/>
      <c r="H3" s="110"/>
      <c r="I3" s="110"/>
      <c r="J3" s="110"/>
    </row>
    <row r="4" spans="1:11" s="50" customFormat="1" ht="27" customHeight="1">
      <c r="A4" s="107" t="s">
        <v>222</v>
      </c>
      <c r="B4" s="107"/>
      <c r="C4" s="107"/>
      <c r="D4" s="107"/>
      <c r="E4" s="106" t="s">
        <v>223</v>
      </c>
      <c r="F4" s="106"/>
      <c r="G4" s="106" t="s">
        <v>224</v>
      </c>
      <c r="H4" s="106"/>
      <c r="I4" s="106" t="s">
        <v>225</v>
      </c>
      <c r="J4" s="106"/>
      <c r="K4" s="19" t="s">
        <v>15</v>
      </c>
    </row>
    <row r="5" spans="1:10" s="50" customFormat="1" ht="24.75" customHeight="1">
      <c r="A5" s="62" t="s">
        <v>85</v>
      </c>
      <c r="B5" s="51" t="s">
        <v>86</v>
      </c>
      <c r="C5" s="51" t="s">
        <v>87</v>
      </c>
      <c r="D5" s="51" t="s">
        <v>226</v>
      </c>
      <c r="E5" s="52" t="s">
        <v>227</v>
      </c>
      <c r="F5" s="52" t="s">
        <v>228</v>
      </c>
      <c r="G5" s="52" t="s">
        <v>227</v>
      </c>
      <c r="H5" s="52" t="s">
        <v>228</v>
      </c>
      <c r="I5" s="52" t="s">
        <v>227</v>
      </c>
      <c r="J5" s="52" t="s">
        <v>228</v>
      </c>
    </row>
    <row r="6" spans="1:10" s="49" customFormat="1" ht="34.5" customHeight="1">
      <c r="A6" s="63" t="s">
        <v>229</v>
      </c>
      <c r="B6" s="55" t="s">
        <v>229</v>
      </c>
      <c r="C6" s="55" t="s">
        <v>229</v>
      </c>
      <c r="D6" s="53" t="s">
        <v>230</v>
      </c>
      <c r="E6" s="54">
        <v>15788837</v>
      </c>
      <c r="F6" s="54">
        <v>53484166</v>
      </c>
      <c r="G6" s="54">
        <v>15488837</v>
      </c>
      <c r="H6" s="54">
        <v>52798961</v>
      </c>
      <c r="I6" s="54">
        <v>300000</v>
      </c>
      <c r="J6" s="64">
        <v>685205</v>
      </c>
    </row>
    <row r="7" spans="1:10" s="27" customFormat="1" ht="15.75">
      <c r="A7" s="63" t="s">
        <v>229</v>
      </c>
      <c r="B7" s="65" t="s">
        <v>229</v>
      </c>
      <c r="C7" s="65" t="s">
        <v>229</v>
      </c>
      <c r="D7" s="53" t="s">
        <v>231</v>
      </c>
      <c r="E7" s="54">
        <v>15788837</v>
      </c>
      <c r="F7" s="54">
        <v>53484166</v>
      </c>
      <c r="G7" s="54">
        <v>15488837</v>
      </c>
      <c r="H7" s="54">
        <v>52798961</v>
      </c>
      <c r="I7" s="54">
        <v>300000</v>
      </c>
      <c r="J7" s="64">
        <v>685205</v>
      </c>
    </row>
    <row r="8" spans="1:10" s="27" customFormat="1" ht="24" customHeight="1">
      <c r="A8" s="63" t="s">
        <v>232</v>
      </c>
      <c r="B8" s="65" t="s">
        <v>229</v>
      </c>
      <c r="C8" s="65" t="s">
        <v>229</v>
      </c>
      <c r="D8" s="53" t="s">
        <v>233</v>
      </c>
      <c r="E8" s="54">
        <v>9413263</v>
      </c>
      <c r="F8" s="54">
        <v>32607977</v>
      </c>
      <c r="G8" s="54">
        <v>9413263</v>
      </c>
      <c r="H8" s="54">
        <v>32607977</v>
      </c>
      <c r="I8" s="54">
        <v>0</v>
      </c>
      <c r="J8" s="64">
        <v>0</v>
      </c>
    </row>
    <row r="9" spans="1:10" s="27" customFormat="1" ht="24" customHeight="1">
      <c r="A9" s="63" t="s">
        <v>232</v>
      </c>
      <c r="B9" s="65" t="s">
        <v>232</v>
      </c>
      <c r="C9" s="65" t="s">
        <v>229</v>
      </c>
      <c r="D9" s="53" t="s">
        <v>234</v>
      </c>
      <c r="E9" s="54">
        <v>17153</v>
      </c>
      <c r="F9" s="54">
        <v>63811</v>
      </c>
      <c r="G9" s="54">
        <v>17153</v>
      </c>
      <c r="H9" s="54">
        <v>63811</v>
      </c>
      <c r="I9" s="54">
        <v>0</v>
      </c>
      <c r="J9" s="64">
        <v>0</v>
      </c>
    </row>
    <row r="10" spans="1:10" s="27" customFormat="1" ht="24" customHeight="1">
      <c r="A10" s="63" t="s">
        <v>232</v>
      </c>
      <c r="B10" s="65" t="s">
        <v>232</v>
      </c>
      <c r="C10" s="65" t="s">
        <v>232</v>
      </c>
      <c r="D10" s="53" t="s">
        <v>235</v>
      </c>
      <c r="E10" s="54">
        <v>17153</v>
      </c>
      <c r="F10" s="54">
        <v>63811</v>
      </c>
      <c r="G10" s="54">
        <v>17153</v>
      </c>
      <c r="H10" s="54">
        <v>63811</v>
      </c>
      <c r="I10" s="54">
        <v>0</v>
      </c>
      <c r="J10" s="64">
        <v>0</v>
      </c>
    </row>
    <row r="11" spans="1:10" s="27" customFormat="1" ht="24" customHeight="1">
      <c r="A11" s="63" t="s">
        <v>232</v>
      </c>
      <c r="B11" s="65" t="s">
        <v>236</v>
      </c>
      <c r="C11" s="65" t="s">
        <v>229</v>
      </c>
      <c r="D11" s="53" t="s">
        <v>237</v>
      </c>
      <c r="E11" s="54">
        <v>5612</v>
      </c>
      <c r="F11" s="54">
        <v>47569</v>
      </c>
      <c r="G11" s="54">
        <v>5612</v>
      </c>
      <c r="H11" s="54">
        <v>47569</v>
      </c>
      <c r="I11" s="54">
        <v>0</v>
      </c>
      <c r="J11" s="64">
        <v>0</v>
      </c>
    </row>
    <row r="12" spans="1:10" s="27" customFormat="1" ht="24" customHeight="1">
      <c r="A12" s="63" t="s">
        <v>232</v>
      </c>
      <c r="B12" s="65" t="s">
        <v>236</v>
      </c>
      <c r="C12" s="65" t="s">
        <v>232</v>
      </c>
      <c r="D12" s="53" t="s">
        <v>238</v>
      </c>
      <c r="E12" s="54">
        <v>5612</v>
      </c>
      <c r="F12" s="54">
        <v>47569</v>
      </c>
      <c r="G12" s="54">
        <v>5612</v>
      </c>
      <c r="H12" s="54">
        <v>47569</v>
      </c>
      <c r="I12" s="54">
        <v>0</v>
      </c>
      <c r="J12" s="64">
        <v>0</v>
      </c>
    </row>
    <row r="13" spans="1:10" s="27" customFormat="1" ht="24" customHeight="1">
      <c r="A13" s="63" t="s">
        <v>232</v>
      </c>
      <c r="B13" s="65" t="s">
        <v>239</v>
      </c>
      <c r="C13" s="65" t="s">
        <v>229</v>
      </c>
      <c r="D13" s="53" t="s">
        <v>240</v>
      </c>
      <c r="E13" s="54">
        <v>38536</v>
      </c>
      <c r="F13" s="54">
        <v>116807</v>
      </c>
      <c r="G13" s="54">
        <v>38536</v>
      </c>
      <c r="H13" s="54">
        <v>116807</v>
      </c>
      <c r="I13" s="54">
        <v>0</v>
      </c>
      <c r="J13" s="64">
        <v>0</v>
      </c>
    </row>
    <row r="14" spans="1:10" s="27" customFormat="1" ht="24" customHeight="1">
      <c r="A14" s="63" t="s">
        <v>232</v>
      </c>
      <c r="B14" s="65" t="s">
        <v>239</v>
      </c>
      <c r="C14" s="65" t="s">
        <v>232</v>
      </c>
      <c r="D14" s="53" t="s">
        <v>241</v>
      </c>
      <c r="E14" s="54">
        <v>38536</v>
      </c>
      <c r="F14" s="54">
        <v>116807</v>
      </c>
      <c r="G14" s="54">
        <v>38536</v>
      </c>
      <c r="H14" s="54">
        <v>116807</v>
      </c>
      <c r="I14" s="54">
        <v>0</v>
      </c>
      <c r="J14" s="64">
        <v>0</v>
      </c>
    </row>
    <row r="15" spans="1:10" s="27" customFormat="1" ht="24" customHeight="1">
      <c r="A15" s="63" t="s">
        <v>232</v>
      </c>
      <c r="B15" s="65" t="s">
        <v>242</v>
      </c>
      <c r="C15" s="65" t="s">
        <v>229</v>
      </c>
      <c r="D15" s="53" t="s">
        <v>243</v>
      </c>
      <c r="E15" s="54">
        <v>25648</v>
      </c>
      <c r="F15" s="54">
        <v>74834</v>
      </c>
      <c r="G15" s="54">
        <v>25648</v>
      </c>
      <c r="H15" s="54">
        <v>74834</v>
      </c>
      <c r="I15" s="54">
        <v>0</v>
      </c>
      <c r="J15" s="64">
        <v>0</v>
      </c>
    </row>
    <row r="16" spans="1:10" s="27" customFormat="1" ht="24" customHeight="1">
      <c r="A16" s="63" t="s">
        <v>232</v>
      </c>
      <c r="B16" s="65" t="s">
        <v>242</v>
      </c>
      <c r="C16" s="65" t="s">
        <v>232</v>
      </c>
      <c r="D16" s="53" t="s">
        <v>244</v>
      </c>
      <c r="E16" s="54">
        <v>25648</v>
      </c>
      <c r="F16" s="54">
        <v>74834</v>
      </c>
      <c r="G16" s="54">
        <v>25648</v>
      </c>
      <c r="H16" s="54">
        <v>74834</v>
      </c>
      <c r="I16" s="54">
        <v>0</v>
      </c>
      <c r="J16" s="64">
        <v>0</v>
      </c>
    </row>
    <row r="17" spans="1:10" s="27" customFormat="1" ht="24" customHeight="1">
      <c r="A17" s="63" t="s">
        <v>232</v>
      </c>
      <c r="B17" s="65" t="s">
        <v>245</v>
      </c>
      <c r="C17" s="65" t="s">
        <v>229</v>
      </c>
      <c r="D17" s="53" t="s">
        <v>246</v>
      </c>
      <c r="E17" s="54">
        <v>0</v>
      </c>
      <c r="F17" s="54">
        <v>213653</v>
      </c>
      <c r="G17" s="54">
        <v>0</v>
      </c>
      <c r="H17" s="54">
        <v>213653</v>
      </c>
      <c r="I17" s="54">
        <v>0</v>
      </c>
      <c r="J17" s="64">
        <v>0</v>
      </c>
    </row>
    <row r="18" spans="1:10" s="27" customFormat="1" ht="24" customHeight="1">
      <c r="A18" s="63" t="s">
        <v>232</v>
      </c>
      <c r="B18" s="65" t="s">
        <v>245</v>
      </c>
      <c r="C18" s="65" t="s">
        <v>236</v>
      </c>
      <c r="D18" s="53" t="s">
        <v>247</v>
      </c>
      <c r="E18" s="54">
        <v>0</v>
      </c>
      <c r="F18" s="54">
        <v>213653</v>
      </c>
      <c r="G18" s="54">
        <v>0</v>
      </c>
      <c r="H18" s="54">
        <v>213653</v>
      </c>
      <c r="I18" s="54">
        <v>0</v>
      </c>
      <c r="J18" s="64">
        <v>0</v>
      </c>
    </row>
    <row r="19" spans="1:10" s="27" customFormat="1" ht="24" customHeight="1">
      <c r="A19" s="63" t="s">
        <v>232</v>
      </c>
      <c r="B19" s="65" t="s">
        <v>248</v>
      </c>
      <c r="C19" s="65" t="s">
        <v>229</v>
      </c>
      <c r="D19" s="53" t="s">
        <v>249</v>
      </c>
      <c r="E19" s="54">
        <v>9326314</v>
      </c>
      <c r="F19" s="54">
        <v>32091303</v>
      </c>
      <c r="G19" s="54">
        <v>9326314</v>
      </c>
      <c r="H19" s="54">
        <v>32091303</v>
      </c>
      <c r="I19" s="54">
        <v>0</v>
      </c>
      <c r="J19" s="64">
        <v>0</v>
      </c>
    </row>
    <row r="20" spans="1:10" s="27" customFormat="1" ht="24" customHeight="1">
      <c r="A20" s="63" t="s">
        <v>232</v>
      </c>
      <c r="B20" s="65" t="s">
        <v>248</v>
      </c>
      <c r="C20" s="65" t="s">
        <v>232</v>
      </c>
      <c r="D20" s="53" t="s">
        <v>250</v>
      </c>
      <c r="E20" s="54">
        <v>9326314</v>
      </c>
      <c r="F20" s="54">
        <v>32091303</v>
      </c>
      <c r="G20" s="54">
        <v>9326314</v>
      </c>
      <c r="H20" s="54">
        <v>32091303</v>
      </c>
      <c r="I20" s="54">
        <v>0</v>
      </c>
      <c r="J20" s="64">
        <v>0</v>
      </c>
    </row>
    <row r="21" spans="1:10" s="27" customFormat="1" ht="24" customHeight="1">
      <c r="A21" s="63" t="s">
        <v>251</v>
      </c>
      <c r="B21" s="65" t="s">
        <v>229</v>
      </c>
      <c r="C21" s="65" t="s">
        <v>229</v>
      </c>
      <c r="D21" s="53" t="s">
        <v>252</v>
      </c>
      <c r="E21" s="54">
        <v>220</v>
      </c>
      <c r="F21" s="54">
        <v>756303</v>
      </c>
      <c r="G21" s="54">
        <v>220</v>
      </c>
      <c r="H21" s="54">
        <v>756303</v>
      </c>
      <c r="I21" s="54">
        <v>0</v>
      </c>
      <c r="J21" s="64">
        <v>0</v>
      </c>
    </row>
    <row r="22" spans="1:10" s="27" customFormat="1" ht="24" customHeight="1">
      <c r="A22" s="63" t="s">
        <v>251</v>
      </c>
      <c r="B22" s="65" t="s">
        <v>251</v>
      </c>
      <c r="C22" s="65" t="s">
        <v>229</v>
      </c>
      <c r="D22" s="53" t="s">
        <v>253</v>
      </c>
      <c r="E22" s="54">
        <v>220</v>
      </c>
      <c r="F22" s="54">
        <v>756303</v>
      </c>
      <c r="G22" s="54">
        <v>220</v>
      </c>
      <c r="H22" s="54">
        <v>756303</v>
      </c>
      <c r="I22" s="54">
        <v>0</v>
      </c>
      <c r="J22" s="64">
        <v>0</v>
      </c>
    </row>
    <row r="23" spans="1:10" s="27" customFormat="1" ht="24" customHeight="1">
      <c r="A23" s="63" t="s">
        <v>251</v>
      </c>
      <c r="B23" s="65" t="s">
        <v>251</v>
      </c>
      <c r="C23" s="65" t="s">
        <v>232</v>
      </c>
      <c r="D23" s="53" t="s">
        <v>254</v>
      </c>
      <c r="E23" s="54">
        <v>220</v>
      </c>
      <c r="F23" s="54">
        <v>756303</v>
      </c>
      <c r="G23" s="54">
        <v>220</v>
      </c>
      <c r="H23" s="54">
        <v>756303</v>
      </c>
      <c r="I23" s="54">
        <v>0</v>
      </c>
      <c r="J23" s="64">
        <v>0</v>
      </c>
    </row>
    <row r="24" spans="1:10" s="27" customFormat="1" ht="24" customHeight="1">
      <c r="A24" s="63" t="s">
        <v>239</v>
      </c>
      <c r="B24" s="65" t="s">
        <v>229</v>
      </c>
      <c r="C24" s="65" t="s">
        <v>229</v>
      </c>
      <c r="D24" s="53" t="s">
        <v>255</v>
      </c>
      <c r="E24" s="54">
        <v>465859</v>
      </c>
      <c r="F24" s="54">
        <v>1177816</v>
      </c>
      <c r="G24" s="54">
        <v>465859</v>
      </c>
      <c r="H24" s="54">
        <v>1177816</v>
      </c>
      <c r="I24" s="54">
        <v>0</v>
      </c>
      <c r="J24" s="64">
        <v>0</v>
      </c>
    </row>
    <row r="25" spans="1:10" s="27" customFormat="1" ht="24" customHeight="1">
      <c r="A25" s="63" t="s">
        <v>239</v>
      </c>
      <c r="B25" s="65" t="s">
        <v>232</v>
      </c>
      <c r="C25" s="65" t="s">
        <v>229</v>
      </c>
      <c r="D25" s="53" t="s">
        <v>256</v>
      </c>
      <c r="E25" s="54">
        <v>7300</v>
      </c>
      <c r="F25" s="54">
        <v>32750</v>
      </c>
      <c r="G25" s="54">
        <v>7300</v>
      </c>
      <c r="H25" s="54">
        <v>32750</v>
      </c>
      <c r="I25" s="54">
        <v>0</v>
      </c>
      <c r="J25" s="64">
        <v>0</v>
      </c>
    </row>
    <row r="26" spans="1:10" s="27" customFormat="1" ht="24" customHeight="1">
      <c r="A26" s="63" t="s">
        <v>239</v>
      </c>
      <c r="B26" s="65" t="s">
        <v>232</v>
      </c>
      <c r="C26" s="65" t="s">
        <v>232</v>
      </c>
      <c r="D26" s="53" t="s">
        <v>257</v>
      </c>
      <c r="E26" s="54">
        <v>1300</v>
      </c>
      <c r="F26" s="54">
        <v>6150</v>
      </c>
      <c r="G26" s="54">
        <v>1300</v>
      </c>
      <c r="H26" s="54">
        <v>6150</v>
      </c>
      <c r="I26" s="54">
        <v>0</v>
      </c>
      <c r="J26" s="64">
        <v>0</v>
      </c>
    </row>
    <row r="27" spans="1:10" s="27" customFormat="1" ht="24" customHeight="1">
      <c r="A27" s="63" t="s">
        <v>239</v>
      </c>
      <c r="B27" s="65" t="s">
        <v>232</v>
      </c>
      <c r="C27" s="65" t="s">
        <v>236</v>
      </c>
      <c r="D27" s="53" t="s">
        <v>258</v>
      </c>
      <c r="E27" s="54">
        <v>6000</v>
      </c>
      <c r="F27" s="54">
        <v>26600</v>
      </c>
      <c r="G27" s="54">
        <v>6000</v>
      </c>
      <c r="H27" s="54">
        <v>26600</v>
      </c>
      <c r="I27" s="54">
        <v>0</v>
      </c>
      <c r="J27" s="64">
        <v>0</v>
      </c>
    </row>
    <row r="28" spans="1:10" s="27" customFormat="1" ht="24" customHeight="1">
      <c r="A28" s="63" t="s">
        <v>239</v>
      </c>
      <c r="B28" s="65" t="s">
        <v>236</v>
      </c>
      <c r="C28" s="65" t="s">
        <v>229</v>
      </c>
      <c r="D28" s="53" t="s">
        <v>259</v>
      </c>
      <c r="E28" s="54">
        <v>458559</v>
      </c>
      <c r="F28" s="54">
        <v>1145066</v>
      </c>
      <c r="G28" s="54">
        <v>458559</v>
      </c>
      <c r="H28" s="54">
        <v>1145066</v>
      </c>
      <c r="I28" s="54">
        <v>0</v>
      </c>
      <c r="J28" s="64">
        <v>0</v>
      </c>
    </row>
    <row r="29" spans="1:10" s="27" customFormat="1" ht="24" customHeight="1">
      <c r="A29" s="63" t="s">
        <v>239</v>
      </c>
      <c r="B29" s="65" t="s">
        <v>236</v>
      </c>
      <c r="C29" s="65" t="s">
        <v>239</v>
      </c>
      <c r="D29" s="53" t="s">
        <v>260</v>
      </c>
      <c r="E29" s="54">
        <v>429</v>
      </c>
      <c r="F29" s="54">
        <v>1177</v>
      </c>
      <c r="G29" s="54">
        <v>429</v>
      </c>
      <c r="H29" s="54">
        <v>1177</v>
      </c>
      <c r="I29" s="54">
        <v>0</v>
      </c>
      <c r="J29" s="64">
        <v>0</v>
      </c>
    </row>
    <row r="30" spans="1:10" s="27" customFormat="1" ht="24" customHeight="1">
      <c r="A30" s="63" t="s">
        <v>239</v>
      </c>
      <c r="B30" s="65" t="s">
        <v>236</v>
      </c>
      <c r="C30" s="65" t="s">
        <v>261</v>
      </c>
      <c r="D30" s="53" t="s">
        <v>262</v>
      </c>
      <c r="E30" s="54">
        <v>439050</v>
      </c>
      <c r="F30" s="54">
        <v>1036650</v>
      </c>
      <c r="G30" s="54">
        <v>439050</v>
      </c>
      <c r="H30" s="54">
        <v>1036650</v>
      </c>
      <c r="I30" s="54">
        <v>0</v>
      </c>
      <c r="J30" s="64">
        <v>0</v>
      </c>
    </row>
    <row r="31" spans="1:10" s="27" customFormat="1" ht="24" customHeight="1">
      <c r="A31" s="63" t="s">
        <v>239</v>
      </c>
      <c r="B31" s="65" t="s">
        <v>236</v>
      </c>
      <c r="C31" s="65" t="s">
        <v>263</v>
      </c>
      <c r="D31" s="53" t="s">
        <v>264</v>
      </c>
      <c r="E31" s="54">
        <v>19080</v>
      </c>
      <c r="F31" s="54">
        <v>107239</v>
      </c>
      <c r="G31" s="54">
        <v>19080</v>
      </c>
      <c r="H31" s="54">
        <v>107239</v>
      </c>
      <c r="I31" s="54">
        <v>0</v>
      </c>
      <c r="J31" s="64">
        <v>0</v>
      </c>
    </row>
    <row r="32" spans="1:10" s="27" customFormat="1" ht="24" customHeight="1">
      <c r="A32" s="63" t="s">
        <v>242</v>
      </c>
      <c r="B32" s="65" t="s">
        <v>229</v>
      </c>
      <c r="C32" s="65" t="s">
        <v>229</v>
      </c>
      <c r="D32" s="53" t="s">
        <v>265</v>
      </c>
      <c r="E32" s="54">
        <v>65123</v>
      </c>
      <c r="F32" s="54">
        <v>343165</v>
      </c>
      <c r="G32" s="54">
        <v>65123</v>
      </c>
      <c r="H32" s="54">
        <v>343165</v>
      </c>
      <c r="I32" s="54">
        <v>0</v>
      </c>
      <c r="J32" s="64">
        <v>0</v>
      </c>
    </row>
    <row r="33" spans="1:10" s="27" customFormat="1" ht="24" customHeight="1">
      <c r="A33" s="63" t="s">
        <v>242</v>
      </c>
      <c r="B33" s="65" t="s">
        <v>232</v>
      </c>
      <c r="C33" s="65" t="s">
        <v>229</v>
      </c>
      <c r="D33" s="53" t="s">
        <v>266</v>
      </c>
      <c r="E33" s="54">
        <v>65123</v>
      </c>
      <c r="F33" s="54">
        <v>333352</v>
      </c>
      <c r="G33" s="54">
        <v>65123</v>
      </c>
      <c r="H33" s="54">
        <v>333352</v>
      </c>
      <c r="I33" s="54">
        <v>0</v>
      </c>
      <c r="J33" s="64">
        <v>0</v>
      </c>
    </row>
    <row r="34" spans="1:10" s="27" customFormat="1" ht="24" customHeight="1">
      <c r="A34" s="63" t="s">
        <v>242</v>
      </c>
      <c r="B34" s="65" t="s">
        <v>232</v>
      </c>
      <c r="C34" s="65" t="s">
        <v>232</v>
      </c>
      <c r="D34" s="53" t="s">
        <v>267</v>
      </c>
      <c r="E34" s="54">
        <v>12501</v>
      </c>
      <c r="F34" s="54">
        <v>37500</v>
      </c>
      <c r="G34" s="54">
        <v>12501</v>
      </c>
      <c r="H34" s="54">
        <v>37500</v>
      </c>
      <c r="I34" s="54">
        <v>0</v>
      </c>
      <c r="J34" s="64">
        <v>0</v>
      </c>
    </row>
    <row r="35" spans="1:10" s="27" customFormat="1" ht="24" customHeight="1">
      <c r="A35" s="63" t="s">
        <v>242</v>
      </c>
      <c r="B35" s="65" t="s">
        <v>232</v>
      </c>
      <c r="C35" s="65" t="s">
        <v>236</v>
      </c>
      <c r="D35" s="53" t="s">
        <v>268</v>
      </c>
      <c r="E35" s="54">
        <v>52622</v>
      </c>
      <c r="F35" s="54">
        <v>295852</v>
      </c>
      <c r="G35" s="54">
        <v>52622</v>
      </c>
      <c r="H35" s="54">
        <v>295852</v>
      </c>
      <c r="I35" s="54">
        <v>0</v>
      </c>
      <c r="J35" s="64">
        <v>0</v>
      </c>
    </row>
    <row r="36" spans="1:10" s="27" customFormat="1" ht="24" customHeight="1">
      <c r="A36" s="63" t="s">
        <v>242</v>
      </c>
      <c r="B36" s="65" t="s">
        <v>269</v>
      </c>
      <c r="C36" s="65" t="s">
        <v>229</v>
      </c>
      <c r="D36" s="53" t="s">
        <v>270</v>
      </c>
      <c r="E36" s="54">
        <v>0</v>
      </c>
      <c r="F36" s="54">
        <v>9813</v>
      </c>
      <c r="G36" s="54">
        <v>0</v>
      </c>
      <c r="H36" s="54">
        <v>9813</v>
      </c>
      <c r="I36" s="54">
        <v>0</v>
      </c>
      <c r="J36" s="64">
        <v>0</v>
      </c>
    </row>
    <row r="37" spans="1:10" s="27" customFormat="1" ht="24" customHeight="1">
      <c r="A37" s="63" t="s">
        <v>242</v>
      </c>
      <c r="B37" s="65" t="s">
        <v>269</v>
      </c>
      <c r="C37" s="65" t="s">
        <v>232</v>
      </c>
      <c r="D37" s="53" t="s">
        <v>271</v>
      </c>
      <c r="E37" s="54">
        <v>0</v>
      </c>
      <c r="F37" s="54">
        <v>9813</v>
      </c>
      <c r="G37" s="54">
        <v>0</v>
      </c>
      <c r="H37" s="54">
        <v>9813</v>
      </c>
      <c r="I37" s="54">
        <v>0</v>
      </c>
      <c r="J37" s="64">
        <v>0</v>
      </c>
    </row>
    <row r="38" spans="1:10" s="27" customFormat="1" ht="24" customHeight="1">
      <c r="A38" s="63" t="s">
        <v>272</v>
      </c>
      <c r="B38" s="65" t="s">
        <v>229</v>
      </c>
      <c r="C38" s="65" t="s">
        <v>229</v>
      </c>
      <c r="D38" s="53" t="s">
        <v>273</v>
      </c>
      <c r="E38" s="54">
        <v>5188706</v>
      </c>
      <c r="F38" s="54">
        <v>17841609</v>
      </c>
      <c r="G38" s="54">
        <v>4888706</v>
      </c>
      <c r="H38" s="54">
        <v>17156404</v>
      </c>
      <c r="I38" s="54">
        <v>300000</v>
      </c>
      <c r="J38" s="64">
        <v>685205</v>
      </c>
    </row>
    <row r="39" spans="1:10" s="27" customFormat="1" ht="24" customHeight="1">
      <c r="A39" s="63" t="s">
        <v>272</v>
      </c>
      <c r="B39" s="65" t="s">
        <v>232</v>
      </c>
      <c r="C39" s="65" t="s">
        <v>229</v>
      </c>
      <c r="D39" s="53" t="s">
        <v>274</v>
      </c>
      <c r="E39" s="54">
        <v>5188706</v>
      </c>
      <c r="F39" s="54">
        <v>17841609</v>
      </c>
      <c r="G39" s="54">
        <v>4888706</v>
      </c>
      <c r="H39" s="54">
        <v>17156404</v>
      </c>
      <c r="I39" s="54">
        <v>300000</v>
      </c>
      <c r="J39" s="64">
        <v>685205</v>
      </c>
    </row>
    <row r="40" spans="1:10" s="27" customFormat="1" ht="24" customHeight="1">
      <c r="A40" s="63" t="s">
        <v>272</v>
      </c>
      <c r="B40" s="65" t="s">
        <v>232</v>
      </c>
      <c r="C40" s="65" t="s">
        <v>232</v>
      </c>
      <c r="D40" s="53" t="s">
        <v>275</v>
      </c>
      <c r="E40" s="54">
        <v>0</v>
      </c>
      <c r="F40" s="54">
        <v>706041</v>
      </c>
      <c r="G40" s="54">
        <v>0</v>
      </c>
      <c r="H40" s="54">
        <v>706041</v>
      </c>
      <c r="I40" s="54">
        <v>0</v>
      </c>
      <c r="J40" s="64">
        <v>0</v>
      </c>
    </row>
    <row r="41" spans="1:10" s="27" customFormat="1" ht="24" customHeight="1">
      <c r="A41" s="63" t="s">
        <v>272</v>
      </c>
      <c r="B41" s="65" t="s">
        <v>232</v>
      </c>
      <c r="C41" s="65" t="s">
        <v>236</v>
      </c>
      <c r="D41" s="53" t="s">
        <v>276</v>
      </c>
      <c r="E41" s="54">
        <v>5188706</v>
      </c>
      <c r="F41" s="54">
        <v>17135568</v>
      </c>
      <c r="G41" s="54">
        <v>4888706</v>
      </c>
      <c r="H41" s="54">
        <v>16450363</v>
      </c>
      <c r="I41" s="54">
        <v>300000</v>
      </c>
      <c r="J41" s="64">
        <v>685205</v>
      </c>
    </row>
    <row r="42" spans="1:10" s="27" customFormat="1" ht="24" customHeight="1">
      <c r="A42" s="63" t="s">
        <v>277</v>
      </c>
      <c r="B42" s="65" t="s">
        <v>229</v>
      </c>
      <c r="C42" s="65" t="s">
        <v>229</v>
      </c>
      <c r="D42" s="53" t="s">
        <v>278</v>
      </c>
      <c r="E42" s="54">
        <v>655666</v>
      </c>
      <c r="F42" s="54">
        <v>757296</v>
      </c>
      <c r="G42" s="54">
        <v>655666</v>
      </c>
      <c r="H42" s="54">
        <v>757296</v>
      </c>
      <c r="I42" s="54">
        <v>0</v>
      </c>
      <c r="J42" s="64">
        <v>0</v>
      </c>
    </row>
    <row r="43" spans="1:10" s="27" customFormat="1" ht="24" customHeight="1">
      <c r="A43" s="63" t="s">
        <v>277</v>
      </c>
      <c r="B43" s="65" t="s">
        <v>232</v>
      </c>
      <c r="C43" s="65" t="s">
        <v>229</v>
      </c>
      <c r="D43" s="53" t="s">
        <v>279</v>
      </c>
      <c r="E43" s="54">
        <v>32360</v>
      </c>
      <c r="F43" s="54">
        <v>96360</v>
      </c>
      <c r="G43" s="54">
        <v>32360</v>
      </c>
      <c r="H43" s="54">
        <v>96360</v>
      </c>
      <c r="I43" s="54">
        <v>0</v>
      </c>
      <c r="J43" s="64">
        <v>0</v>
      </c>
    </row>
    <row r="44" spans="1:10" s="27" customFormat="1" ht="24" customHeight="1">
      <c r="A44" s="63" t="s">
        <v>277</v>
      </c>
      <c r="B44" s="65" t="s">
        <v>232</v>
      </c>
      <c r="C44" s="65" t="s">
        <v>232</v>
      </c>
      <c r="D44" s="53" t="s">
        <v>280</v>
      </c>
      <c r="E44" s="54">
        <v>32360</v>
      </c>
      <c r="F44" s="54">
        <v>96360</v>
      </c>
      <c r="G44" s="54">
        <v>32360</v>
      </c>
      <c r="H44" s="54">
        <v>96360</v>
      </c>
      <c r="I44" s="54">
        <v>0</v>
      </c>
      <c r="J44" s="64">
        <v>0</v>
      </c>
    </row>
    <row r="45" spans="1:10" s="27" customFormat="1" ht="24" customHeight="1">
      <c r="A45" s="63" t="s">
        <v>277</v>
      </c>
      <c r="B45" s="65" t="s">
        <v>236</v>
      </c>
      <c r="C45" s="65" t="s">
        <v>229</v>
      </c>
      <c r="D45" s="53" t="s">
        <v>281</v>
      </c>
      <c r="E45" s="54">
        <v>623306</v>
      </c>
      <c r="F45" s="54">
        <v>660936</v>
      </c>
      <c r="G45" s="54">
        <v>623306</v>
      </c>
      <c r="H45" s="54">
        <v>660936</v>
      </c>
      <c r="I45" s="54">
        <v>0</v>
      </c>
      <c r="J45" s="64">
        <v>0</v>
      </c>
    </row>
    <row r="46" spans="1:10" s="27" customFormat="1" ht="24" customHeight="1">
      <c r="A46" s="63" t="s">
        <v>277</v>
      </c>
      <c r="B46" s="65" t="s">
        <v>236</v>
      </c>
      <c r="C46" s="65" t="s">
        <v>232</v>
      </c>
      <c r="D46" s="53" t="s">
        <v>282</v>
      </c>
      <c r="E46" s="54">
        <v>13170</v>
      </c>
      <c r="F46" s="54">
        <v>17206</v>
      </c>
      <c r="G46" s="54">
        <v>13170</v>
      </c>
      <c r="H46" s="54">
        <v>17206</v>
      </c>
      <c r="I46" s="54">
        <v>0</v>
      </c>
      <c r="J46" s="64">
        <v>0</v>
      </c>
    </row>
    <row r="47" spans="1:10" s="27" customFormat="1" ht="24" customHeight="1">
      <c r="A47" s="63" t="s">
        <v>277</v>
      </c>
      <c r="B47" s="65" t="s">
        <v>236</v>
      </c>
      <c r="C47" s="65" t="s">
        <v>239</v>
      </c>
      <c r="D47" s="53" t="s">
        <v>283</v>
      </c>
      <c r="E47" s="54">
        <v>604336</v>
      </c>
      <c r="F47" s="54">
        <v>626330</v>
      </c>
      <c r="G47" s="54">
        <v>604336</v>
      </c>
      <c r="H47" s="54">
        <v>626330</v>
      </c>
      <c r="I47" s="54">
        <v>0</v>
      </c>
      <c r="J47" s="64">
        <v>0</v>
      </c>
    </row>
    <row r="48" spans="1:10" s="27" customFormat="1" ht="24" customHeight="1">
      <c r="A48" s="63" t="s">
        <v>277</v>
      </c>
      <c r="B48" s="65" t="s">
        <v>236</v>
      </c>
      <c r="C48" s="65" t="s">
        <v>284</v>
      </c>
      <c r="D48" s="53" t="s">
        <v>285</v>
      </c>
      <c r="E48" s="54">
        <v>5800</v>
      </c>
      <c r="F48" s="54">
        <v>17400</v>
      </c>
      <c r="G48" s="54">
        <v>5800</v>
      </c>
      <c r="H48" s="54">
        <v>17400</v>
      </c>
      <c r="I48" s="54">
        <v>0</v>
      </c>
      <c r="J48" s="64">
        <v>0</v>
      </c>
    </row>
    <row r="49" spans="1:10" s="27" customFormat="1" ht="24" customHeight="1">
      <c r="A49" s="63" t="s">
        <v>229</v>
      </c>
      <c r="B49" s="65" t="s">
        <v>229</v>
      </c>
      <c r="C49" s="65" t="s">
        <v>229</v>
      </c>
      <c r="D49" s="53" t="s">
        <v>286</v>
      </c>
      <c r="E49" s="54">
        <v>0</v>
      </c>
      <c r="F49" s="54">
        <v>0</v>
      </c>
      <c r="G49" s="54">
        <v>0</v>
      </c>
      <c r="H49" s="54">
        <v>0</v>
      </c>
      <c r="I49" s="54">
        <v>0</v>
      </c>
      <c r="J49" s="64">
        <v>0</v>
      </c>
    </row>
    <row r="50" spans="1:10" s="27" customFormat="1" ht="24" customHeight="1">
      <c r="A50" s="63" t="s">
        <v>229</v>
      </c>
      <c r="B50" s="65" t="s">
        <v>229</v>
      </c>
      <c r="C50" s="65" t="s">
        <v>229</v>
      </c>
      <c r="D50" s="53" t="s">
        <v>287</v>
      </c>
      <c r="E50" s="54">
        <v>15788837</v>
      </c>
      <c r="F50" s="54">
        <v>53484166</v>
      </c>
      <c r="G50" s="54" t="s">
        <v>229</v>
      </c>
      <c r="H50" s="54" t="s">
        <v>229</v>
      </c>
      <c r="I50" s="54" t="s">
        <v>229</v>
      </c>
      <c r="J50" s="64" t="s">
        <v>229</v>
      </c>
    </row>
    <row r="51" spans="1:10" s="27" customFormat="1" ht="24" customHeight="1">
      <c r="A51" s="57"/>
      <c r="B51" s="58"/>
      <c r="C51" s="58"/>
      <c r="D51" s="61"/>
      <c r="E51" s="60"/>
      <c r="F51" s="60"/>
      <c r="G51" s="60"/>
      <c r="H51" s="60"/>
      <c r="I51" s="60"/>
      <c r="J51" s="59"/>
    </row>
    <row r="52" spans="1:10" ht="15.75">
      <c r="A52" s="109" t="s">
        <v>363</v>
      </c>
      <c r="B52" s="109"/>
      <c r="C52" s="109"/>
      <c r="D52" s="109"/>
      <c r="E52" s="109"/>
      <c r="F52" s="109"/>
      <c r="G52" s="109"/>
      <c r="H52" s="109"/>
      <c r="I52" s="109"/>
      <c r="J52" s="109"/>
    </row>
    <row r="53" spans="1:10" ht="15.75">
      <c r="A53" s="109" t="s">
        <v>364</v>
      </c>
      <c r="B53" s="109"/>
      <c r="C53" s="109"/>
      <c r="D53" s="109"/>
      <c r="E53" s="109"/>
      <c r="F53" s="109"/>
      <c r="G53" s="109"/>
      <c r="H53" s="109"/>
      <c r="I53" s="109"/>
      <c r="J53" s="109"/>
    </row>
    <row r="54" spans="1:10" ht="15.75">
      <c r="A54" s="110" t="s">
        <v>365</v>
      </c>
      <c r="B54" s="110"/>
      <c r="C54" s="110"/>
      <c r="D54" s="110"/>
      <c r="E54" s="110"/>
      <c r="F54" s="110"/>
      <c r="G54" s="110"/>
      <c r="H54" s="110"/>
      <c r="I54" s="110"/>
      <c r="J54" s="110"/>
    </row>
    <row r="55" spans="1:10" s="50" customFormat="1" ht="33" customHeight="1">
      <c r="A55" s="107" t="s">
        <v>222</v>
      </c>
      <c r="B55" s="107"/>
      <c r="C55" s="107"/>
      <c r="D55" s="107"/>
      <c r="E55" s="106" t="s">
        <v>223</v>
      </c>
      <c r="F55" s="106"/>
      <c r="G55" s="106" t="s">
        <v>288</v>
      </c>
      <c r="H55" s="106"/>
      <c r="I55" s="106" t="s">
        <v>289</v>
      </c>
      <c r="J55" s="106"/>
    </row>
    <row r="56" spans="1:10" s="50" customFormat="1" ht="30" customHeight="1">
      <c r="A56" s="62" t="s">
        <v>85</v>
      </c>
      <c r="B56" s="51" t="s">
        <v>86</v>
      </c>
      <c r="C56" s="51" t="s">
        <v>87</v>
      </c>
      <c r="D56" s="51" t="s">
        <v>226</v>
      </c>
      <c r="E56" s="52" t="s">
        <v>227</v>
      </c>
      <c r="F56" s="52" t="s">
        <v>228</v>
      </c>
      <c r="G56" s="52" t="s">
        <v>227</v>
      </c>
      <c r="H56" s="52" t="s">
        <v>228</v>
      </c>
      <c r="I56" s="52" t="s">
        <v>227</v>
      </c>
      <c r="J56" s="52" t="s">
        <v>228</v>
      </c>
    </row>
    <row r="57" spans="1:10" s="49" customFormat="1" ht="34.5" customHeight="1">
      <c r="A57" s="63" t="s">
        <v>229</v>
      </c>
      <c r="B57" s="55" t="s">
        <v>229</v>
      </c>
      <c r="C57" s="55" t="s">
        <v>229</v>
      </c>
      <c r="D57" s="53" t="s">
        <v>230</v>
      </c>
      <c r="E57" s="54">
        <v>11601826</v>
      </c>
      <c r="F57" s="54">
        <v>45830143</v>
      </c>
      <c r="G57" s="54">
        <v>7508150</v>
      </c>
      <c r="H57" s="54">
        <v>29282344</v>
      </c>
      <c r="I57" s="54">
        <v>4093676</v>
      </c>
      <c r="J57" s="64">
        <v>16547799</v>
      </c>
    </row>
    <row r="58" spans="1:10" s="27" customFormat="1" ht="15.75">
      <c r="A58" s="63" t="s">
        <v>229</v>
      </c>
      <c r="B58" s="65" t="s">
        <v>229</v>
      </c>
      <c r="C58" s="65" t="s">
        <v>229</v>
      </c>
      <c r="D58" s="53" t="s">
        <v>231</v>
      </c>
      <c r="E58" s="54">
        <v>7398374</v>
      </c>
      <c r="F58" s="54">
        <v>28722808</v>
      </c>
      <c r="G58" s="54">
        <v>7398374</v>
      </c>
      <c r="H58" s="54">
        <v>28722808</v>
      </c>
      <c r="I58" s="54">
        <v>0</v>
      </c>
      <c r="J58" s="64">
        <v>0</v>
      </c>
    </row>
    <row r="59" spans="1:10" s="27" customFormat="1" ht="26.25" customHeight="1">
      <c r="A59" s="63" t="s">
        <v>232</v>
      </c>
      <c r="B59" s="65" t="s">
        <v>229</v>
      </c>
      <c r="C59" s="65" t="s">
        <v>229</v>
      </c>
      <c r="D59" s="53" t="s">
        <v>290</v>
      </c>
      <c r="E59" s="54">
        <v>2274478</v>
      </c>
      <c r="F59" s="54">
        <v>16036396</v>
      </c>
      <c r="G59" s="54">
        <v>2274478</v>
      </c>
      <c r="H59" s="54">
        <v>16036396</v>
      </c>
      <c r="I59" s="54">
        <v>0</v>
      </c>
      <c r="J59" s="64">
        <v>0</v>
      </c>
    </row>
    <row r="60" spans="1:10" s="27" customFormat="1" ht="26.25" customHeight="1">
      <c r="A60" s="63" t="s">
        <v>232</v>
      </c>
      <c r="B60" s="65" t="s">
        <v>291</v>
      </c>
      <c r="C60" s="65" t="s">
        <v>229</v>
      </c>
      <c r="D60" s="53" t="s">
        <v>292</v>
      </c>
      <c r="E60" s="54">
        <v>1194869</v>
      </c>
      <c r="F60" s="54">
        <v>5341009</v>
      </c>
      <c r="G60" s="54">
        <v>1194869</v>
      </c>
      <c r="H60" s="54">
        <v>5341009</v>
      </c>
      <c r="I60" s="54">
        <v>0</v>
      </c>
      <c r="J60" s="64">
        <v>0</v>
      </c>
    </row>
    <row r="61" spans="1:10" s="27" customFormat="1" ht="26.25" customHeight="1">
      <c r="A61" s="63" t="s">
        <v>232</v>
      </c>
      <c r="B61" s="65" t="s">
        <v>291</v>
      </c>
      <c r="C61" s="65" t="s">
        <v>232</v>
      </c>
      <c r="D61" s="53" t="s">
        <v>293</v>
      </c>
      <c r="E61" s="54">
        <v>1106214</v>
      </c>
      <c r="F61" s="54">
        <v>4676555</v>
      </c>
      <c r="G61" s="54">
        <v>1106214</v>
      </c>
      <c r="H61" s="54">
        <v>4676555</v>
      </c>
      <c r="I61" s="54">
        <v>0</v>
      </c>
      <c r="J61" s="64">
        <v>0</v>
      </c>
    </row>
    <row r="62" spans="1:10" s="27" customFormat="1" ht="26.25" customHeight="1">
      <c r="A62" s="63" t="s">
        <v>232</v>
      </c>
      <c r="B62" s="65" t="s">
        <v>291</v>
      </c>
      <c r="C62" s="65" t="s">
        <v>236</v>
      </c>
      <c r="D62" s="53" t="s">
        <v>294</v>
      </c>
      <c r="E62" s="54">
        <v>0</v>
      </c>
      <c r="F62" s="54">
        <v>19400</v>
      </c>
      <c r="G62" s="54">
        <v>0</v>
      </c>
      <c r="H62" s="54">
        <v>19400</v>
      </c>
      <c r="I62" s="54">
        <v>0</v>
      </c>
      <c r="J62" s="64">
        <v>0</v>
      </c>
    </row>
    <row r="63" spans="1:10" s="27" customFormat="1" ht="26.25" customHeight="1">
      <c r="A63" s="63" t="s">
        <v>232</v>
      </c>
      <c r="B63" s="65" t="s">
        <v>291</v>
      </c>
      <c r="C63" s="65" t="s">
        <v>251</v>
      </c>
      <c r="D63" s="53" t="s">
        <v>295</v>
      </c>
      <c r="E63" s="54">
        <v>0</v>
      </c>
      <c r="F63" s="54">
        <v>194300</v>
      </c>
      <c r="G63" s="54">
        <v>0</v>
      </c>
      <c r="H63" s="54">
        <v>194300</v>
      </c>
      <c r="I63" s="54">
        <v>0</v>
      </c>
      <c r="J63" s="64">
        <v>0</v>
      </c>
    </row>
    <row r="64" spans="1:10" s="27" customFormat="1" ht="26.25" customHeight="1">
      <c r="A64" s="63" t="s">
        <v>232</v>
      </c>
      <c r="B64" s="65" t="s">
        <v>291</v>
      </c>
      <c r="C64" s="65" t="s">
        <v>269</v>
      </c>
      <c r="D64" s="53" t="s">
        <v>296</v>
      </c>
      <c r="E64" s="54">
        <v>88655</v>
      </c>
      <c r="F64" s="54">
        <v>450754</v>
      </c>
      <c r="G64" s="54">
        <v>88655</v>
      </c>
      <c r="H64" s="54">
        <v>450754</v>
      </c>
      <c r="I64" s="54">
        <v>0</v>
      </c>
      <c r="J64" s="64">
        <v>0</v>
      </c>
    </row>
    <row r="65" spans="1:10" s="27" customFormat="1" ht="26.25" customHeight="1">
      <c r="A65" s="63" t="s">
        <v>232</v>
      </c>
      <c r="B65" s="65" t="s">
        <v>297</v>
      </c>
      <c r="C65" s="65" t="s">
        <v>229</v>
      </c>
      <c r="D65" s="53" t="s">
        <v>298</v>
      </c>
      <c r="E65" s="54">
        <v>1002741</v>
      </c>
      <c r="F65" s="54">
        <v>3993455</v>
      </c>
      <c r="G65" s="54">
        <v>1002741</v>
      </c>
      <c r="H65" s="54">
        <v>3993455</v>
      </c>
      <c r="I65" s="54">
        <v>0</v>
      </c>
      <c r="J65" s="64">
        <v>0</v>
      </c>
    </row>
    <row r="66" spans="1:10" s="27" customFormat="1" ht="26.25" customHeight="1">
      <c r="A66" s="63" t="s">
        <v>232</v>
      </c>
      <c r="B66" s="65" t="s">
        <v>297</v>
      </c>
      <c r="C66" s="65" t="s">
        <v>236</v>
      </c>
      <c r="D66" s="53" t="s">
        <v>299</v>
      </c>
      <c r="E66" s="54">
        <v>878385</v>
      </c>
      <c r="F66" s="54">
        <v>3512425</v>
      </c>
      <c r="G66" s="54">
        <v>878385</v>
      </c>
      <c r="H66" s="54">
        <v>3512425</v>
      </c>
      <c r="I66" s="54">
        <v>0</v>
      </c>
      <c r="J66" s="64">
        <v>0</v>
      </c>
    </row>
    <row r="67" spans="1:10" s="27" customFormat="1" ht="26.25" customHeight="1">
      <c r="A67" s="63" t="s">
        <v>232</v>
      </c>
      <c r="B67" s="65" t="s">
        <v>297</v>
      </c>
      <c r="C67" s="65" t="s">
        <v>251</v>
      </c>
      <c r="D67" s="53" t="s">
        <v>300</v>
      </c>
      <c r="E67" s="54">
        <v>0</v>
      </c>
      <c r="F67" s="54">
        <v>5484</v>
      </c>
      <c r="G67" s="54">
        <v>0</v>
      </c>
      <c r="H67" s="54">
        <v>5484</v>
      </c>
      <c r="I67" s="54">
        <v>0</v>
      </c>
      <c r="J67" s="64">
        <v>0</v>
      </c>
    </row>
    <row r="68" spans="1:10" s="27" customFormat="1" ht="26.25" customHeight="1">
      <c r="A68" s="63" t="s">
        <v>232</v>
      </c>
      <c r="B68" s="65" t="s">
        <v>297</v>
      </c>
      <c r="C68" s="65" t="s">
        <v>239</v>
      </c>
      <c r="D68" s="53" t="s">
        <v>301</v>
      </c>
      <c r="E68" s="54">
        <v>5905</v>
      </c>
      <c r="F68" s="54">
        <v>5905</v>
      </c>
      <c r="G68" s="54">
        <v>5905</v>
      </c>
      <c r="H68" s="54">
        <v>5905</v>
      </c>
      <c r="I68" s="54">
        <v>0</v>
      </c>
      <c r="J68" s="64">
        <v>0</v>
      </c>
    </row>
    <row r="69" spans="1:10" s="27" customFormat="1" ht="26.25" customHeight="1">
      <c r="A69" s="63" t="s">
        <v>232</v>
      </c>
      <c r="B69" s="65" t="s">
        <v>297</v>
      </c>
      <c r="C69" s="65" t="s">
        <v>269</v>
      </c>
      <c r="D69" s="53" t="s">
        <v>302</v>
      </c>
      <c r="E69" s="54">
        <v>46618</v>
      </c>
      <c r="F69" s="54">
        <v>146554</v>
      </c>
      <c r="G69" s="54">
        <v>46618</v>
      </c>
      <c r="H69" s="54">
        <v>146554</v>
      </c>
      <c r="I69" s="54">
        <v>0</v>
      </c>
      <c r="J69" s="64">
        <v>0</v>
      </c>
    </row>
    <row r="70" spans="1:10" s="27" customFormat="1" ht="26.25" customHeight="1">
      <c r="A70" s="63" t="s">
        <v>232</v>
      </c>
      <c r="B70" s="65" t="s">
        <v>297</v>
      </c>
      <c r="C70" s="65" t="s">
        <v>245</v>
      </c>
      <c r="D70" s="53" t="s">
        <v>303</v>
      </c>
      <c r="E70" s="54">
        <v>71833</v>
      </c>
      <c r="F70" s="54">
        <v>323087</v>
      </c>
      <c r="G70" s="54">
        <v>71833</v>
      </c>
      <c r="H70" s="54">
        <v>323087</v>
      </c>
      <c r="I70" s="54">
        <v>0</v>
      </c>
      <c r="J70" s="64">
        <v>0</v>
      </c>
    </row>
    <row r="71" spans="1:10" s="27" customFormat="1" ht="26.25" customHeight="1">
      <c r="A71" s="63" t="s">
        <v>232</v>
      </c>
      <c r="B71" s="65" t="s">
        <v>304</v>
      </c>
      <c r="C71" s="65" t="s">
        <v>229</v>
      </c>
      <c r="D71" s="53" t="s">
        <v>305</v>
      </c>
      <c r="E71" s="54">
        <v>714</v>
      </c>
      <c r="F71" s="54">
        <v>5714</v>
      </c>
      <c r="G71" s="54">
        <v>714</v>
      </c>
      <c r="H71" s="54">
        <v>5714</v>
      </c>
      <c r="I71" s="54">
        <v>0</v>
      </c>
      <c r="J71" s="64">
        <v>0</v>
      </c>
    </row>
    <row r="72" spans="1:10" s="27" customFormat="1" ht="26.25" customHeight="1">
      <c r="A72" s="63" t="s">
        <v>232</v>
      </c>
      <c r="B72" s="65" t="s">
        <v>304</v>
      </c>
      <c r="C72" s="65" t="s">
        <v>236</v>
      </c>
      <c r="D72" s="53" t="s">
        <v>306</v>
      </c>
      <c r="E72" s="54">
        <v>714</v>
      </c>
      <c r="F72" s="54">
        <v>5714</v>
      </c>
      <c r="G72" s="54">
        <v>714</v>
      </c>
      <c r="H72" s="54">
        <v>5714</v>
      </c>
      <c r="I72" s="54">
        <v>0</v>
      </c>
      <c r="J72" s="64">
        <v>0</v>
      </c>
    </row>
    <row r="73" spans="1:10" s="27" customFormat="1" ht="26.25" customHeight="1">
      <c r="A73" s="63" t="s">
        <v>232</v>
      </c>
      <c r="B73" s="65" t="s">
        <v>307</v>
      </c>
      <c r="C73" s="65" t="s">
        <v>229</v>
      </c>
      <c r="D73" s="53" t="s">
        <v>308</v>
      </c>
      <c r="E73" s="54">
        <v>76154</v>
      </c>
      <c r="F73" s="54">
        <v>6696218</v>
      </c>
      <c r="G73" s="54">
        <v>76154</v>
      </c>
      <c r="H73" s="54">
        <v>6696218</v>
      </c>
      <c r="I73" s="54">
        <v>0</v>
      </c>
      <c r="J73" s="64">
        <v>0</v>
      </c>
    </row>
    <row r="74" spans="1:10" s="27" customFormat="1" ht="26.25" customHeight="1">
      <c r="A74" s="63" t="s">
        <v>232</v>
      </c>
      <c r="B74" s="65" t="s">
        <v>307</v>
      </c>
      <c r="C74" s="65" t="s">
        <v>232</v>
      </c>
      <c r="D74" s="53" t="s">
        <v>293</v>
      </c>
      <c r="E74" s="54">
        <v>76154</v>
      </c>
      <c r="F74" s="54">
        <v>2848218</v>
      </c>
      <c r="G74" s="54">
        <v>76154</v>
      </c>
      <c r="H74" s="54">
        <v>2848218</v>
      </c>
      <c r="I74" s="54">
        <v>0</v>
      </c>
      <c r="J74" s="64">
        <v>0</v>
      </c>
    </row>
    <row r="75" spans="1:10" s="27" customFormat="1" ht="26.25" customHeight="1">
      <c r="A75" s="63" t="s">
        <v>232</v>
      </c>
      <c r="B75" s="65" t="s">
        <v>307</v>
      </c>
      <c r="C75" s="65" t="s">
        <v>236</v>
      </c>
      <c r="D75" s="53" t="s">
        <v>309</v>
      </c>
      <c r="E75" s="54">
        <v>0</v>
      </c>
      <c r="F75" s="54">
        <v>3848000</v>
      </c>
      <c r="G75" s="54">
        <v>0</v>
      </c>
      <c r="H75" s="54">
        <v>3848000</v>
      </c>
      <c r="I75" s="54">
        <v>0</v>
      </c>
      <c r="J75" s="64">
        <v>0</v>
      </c>
    </row>
    <row r="76" spans="1:10" s="27" customFormat="1" ht="26.25" customHeight="1">
      <c r="A76" s="63" t="s">
        <v>236</v>
      </c>
      <c r="B76" s="65" t="s">
        <v>229</v>
      </c>
      <c r="C76" s="65" t="s">
        <v>229</v>
      </c>
      <c r="D76" s="53" t="s">
        <v>310</v>
      </c>
      <c r="E76" s="54">
        <v>552211</v>
      </c>
      <c r="F76" s="54">
        <v>2064713</v>
      </c>
      <c r="G76" s="54">
        <v>552211</v>
      </c>
      <c r="H76" s="54">
        <v>2064713</v>
      </c>
      <c r="I76" s="54">
        <v>0</v>
      </c>
      <c r="J76" s="64">
        <v>0</v>
      </c>
    </row>
    <row r="77" spans="1:10" s="27" customFormat="1" ht="26.25" customHeight="1">
      <c r="A77" s="63" t="s">
        <v>236</v>
      </c>
      <c r="B77" s="65" t="s">
        <v>311</v>
      </c>
      <c r="C77" s="65" t="s">
        <v>229</v>
      </c>
      <c r="D77" s="53" t="s">
        <v>312</v>
      </c>
      <c r="E77" s="54">
        <v>445496</v>
      </c>
      <c r="F77" s="54">
        <v>1747997</v>
      </c>
      <c r="G77" s="54">
        <v>445496</v>
      </c>
      <c r="H77" s="54">
        <v>1747997</v>
      </c>
      <c r="I77" s="54">
        <v>0</v>
      </c>
      <c r="J77" s="64">
        <v>0</v>
      </c>
    </row>
    <row r="78" spans="1:10" s="27" customFormat="1" ht="26.25" customHeight="1">
      <c r="A78" s="63" t="s">
        <v>236</v>
      </c>
      <c r="B78" s="65" t="s">
        <v>311</v>
      </c>
      <c r="C78" s="65" t="s">
        <v>232</v>
      </c>
      <c r="D78" s="53" t="s">
        <v>293</v>
      </c>
      <c r="E78" s="54">
        <v>182032</v>
      </c>
      <c r="F78" s="54">
        <v>886382</v>
      </c>
      <c r="G78" s="54">
        <v>182032</v>
      </c>
      <c r="H78" s="54">
        <v>886382</v>
      </c>
      <c r="I78" s="54">
        <v>0</v>
      </c>
      <c r="J78" s="64">
        <v>0</v>
      </c>
    </row>
    <row r="79" spans="1:10" s="27" customFormat="1" ht="26.25" customHeight="1">
      <c r="A79" s="63" t="s">
        <v>236</v>
      </c>
      <c r="B79" s="65" t="s">
        <v>311</v>
      </c>
      <c r="C79" s="65" t="s">
        <v>236</v>
      </c>
      <c r="D79" s="53" t="s">
        <v>313</v>
      </c>
      <c r="E79" s="54">
        <v>3000</v>
      </c>
      <c r="F79" s="54">
        <v>3000</v>
      </c>
      <c r="G79" s="54">
        <v>3000</v>
      </c>
      <c r="H79" s="54">
        <v>3000</v>
      </c>
      <c r="I79" s="54">
        <v>0</v>
      </c>
      <c r="J79" s="64">
        <v>0</v>
      </c>
    </row>
    <row r="80" spans="1:10" s="27" customFormat="1" ht="26.25" customHeight="1">
      <c r="A80" s="63" t="s">
        <v>236</v>
      </c>
      <c r="B80" s="65" t="s">
        <v>311</v>
      </c>
      <c r="C80" s="65" t="s">
        <v>251</v>
      </c>
      <c r="D80" s="53" t="s">
        <v>314</v>
      </c>
      <c r="E80" s="54">
        <v>260464</v>
      </c>
      <c r="F80" s="54">
        <v>858615</v>
      </c>
      <c r="G80" s="54">
        <v>260464</v>
      </c>
      <c r="H80" s="54">
        <v>858615</v>
      </c>
      <c r="I80" s="54">
        <v>0</v>
      </c>
      <c r="J80" s="64">
        <v>0</v>
      </c>
    </row>
    <row r="81" spans="1:10" s="27" customFormat="1" ht="26.25" customHeight="1">
      <c r="A81" s="63" t="s">
        <v>236</v>
      </c>
      <c r="B81" s="65" t="s">
        <v>315</v>
      </c>
      <c r="C81" s="65" t="s">
        <v>229</v>
      </c>
      <c r="D81" s="53" t="s">
        <v>316</v>
      </c>
      <c r="E81" s="54">
        <v>106715</v>
      </c>
      <c r="F81" s="54">
        <v>316716</v>
      </c>
      <c r="G81" s="54">
        <v>106715</v>
      </c>
      <c r="H81" s="54">
        <v>316716</v>
      </c>
      <c r="I81" s="54">
        <v>0</v>
      </c>
      <c r="J81" s="64">
        <v>0</v>
      </c>
    </row>
    <row r="82" spans="1:10" s="27" customFormat="1" ht="26.25" customHeight="1">
      <c r="A82" s="63" t="s">
        <v>236</v>
      </c>
      <c r="B82" s="65" t="s">
        <v>315</v>
      </c>
      <c r="C82" s="65" t="s">
        <v>251</v>
      </c>
      <c r="D82" s="53" t="s">
        <v>317</v>
      </c>
      <c r="E82" s="54">
        <v>106715</v>
      </c>
      <c r="F82" s="54">
        <v>316716</v>
      </c>
      <c r="G82" s="54">
        <v>106715</v>
      </c>
      <c r="H82" s="54">
        <v>316716</v>
      </c>
      <c r="I82" s="54">
        <v>0</v>
      </c>
      <c r="J82" s="64">
        <v>0</v>
      </c>
    </row>
    <row r="83" spans="1:10" s="27" customFormat="1" ht="26.25" customHeight="1">
      <c r="A83" s="63" t="s">
        <v>251</v>
      </c>
      <c r="B83" s="65" t="s">
        <v>229</v>
      </c>
      <c r="C83" s="65" t="s">
        <v>229</v>
      </c>
      <c r="D83" s="53" t="s">
        <v>318</v>
      </c>
      <c r="E83" s="54">
        <v>749788</v>
      </c>
      <c r="F83" s="54">
        <v>2555878</v>
      </c>
      <c r="G83" s="54">
        <v>749788</v>
      </c>
      <c r="H83" s="54">
        <v>2555878</v>
      </c>
      <c r="I83" s="54">
        <v>0</v>
      </c>
      <c r="J83" s="64">
        <v>0</v>
      </c>
    </row>
    <row r="84" spans="1:10" s="27" customFormat="1" ht="26.25" customHeight="1">
      <c r="A84" s="63" t="s">
        <v>251</v>
      </c>
      <c r="B84" s="65" t="s">
        <v>319</v>
      </c>
      <c r="C84" s="65" t="s">
        <v>229</v>
      </c>
      <c r="D84" s="53" t="s">
        <v>320</v>
      </c>
      <c r="E84" s="54">
        <v>346904</v>
      </c>
      <c r="F84" s="54">
        <v>1240478</v>
      </c>
      <c r="G84" s="54">
        <v>346904</v>
      </c>
      <c r="H84" s="54">
        <v>1240478</v>
      </c>
      <c r="I84" s="54">
        <v>0</v>
      </c>
      <c r="J84" s="64">
        <v>0</v>
      </c>
    </row>
    <row r="85" spans="1:10" s="27" customFormat="1" ht="26.25" customHeight="1">
      <c r="A85" s="63" t="s">
        <v>251</v>
      </c>
      <c r="B85" s="65" t="s">
        <v>319</v>
      </c>
      <c r="C85" s="65" t="s">
        <v>236</v>
      </c>
      <c r="D85" s="53" t="s">
        <v>321</v>
      </c>
      <c r="E85" s="54">
        <v>346904</v>
      </c>
      <c r="F85" s="54">
        <v>1240478</v>
      </c>
      <c r="G85" s="54">
        <v>346904</v>
      </c>
      <c r="H85" s="54">
        <v>1240478</v>
      </c>
      <c r="I85" s="54">
        <v>0</v>
      </c>
      <c r="J85" s="64">
        <v>0</v>
      </c>
    </row>
    <row r="86" spans="1:10" s="27" customFormat="1" ht="26.25" customHeight="1">
      <c r="A86" s="63" t="s">
        <v>251</v>
      </c>
      <c r="B86" s="65" t="s">
        <v>322</v>
      </c>
      <c r="C86" s="65" t="s">
        <v>229</v>
      </c>
      <c r="D86" s="53" t="s">
        <v>323</v>
      </c>
      <c r="E86" s="54">
        <v>247861</v>
      </c>
      <c r="F86" s="54">
        <v>1085236</v>
      </c>
      <c r="G86" s="54">
        <v>247861</v>
      </c>
      <c r="H86" s="54">
        <v>1085236</v>
      </c>
      <c r="I86" s="54">
        <v>0</v>
      </c>
      <c r="J86" s="64">
        <v>0</v>
      </c>
    </row>
    <row r="87" spans="1:10" s="27" customFormat="1" ht="26.25" customHeight="1">
      <c r="A87" s="63" t="s">
        <v>251</v>
      </c>
      <c r="B87" s="65" t="s">
        <v>322</v>
      </c>
      <c r="C87" s="65" t="s">
        <v>236</v>
      </c>
      <c r="D87" s="53" t="s">
        <v>324</v>
      </c>
      <c r="E87" s="54">
        <v>247861</v>
      </c>
      <c r="F87" s="54">
        <v>1085236</v>
      </c>
      <c r="G87" s="54">
        <v>247861</v>
      </c>
      <c r="H87" s="54">
        <v>1085236</v>
      </c>
      <c r="I87" s="54">
        <v>0</v>
      </c>
      <c r="J87" s="64">
        <v>0</v>
      </c>
    </row>
    <row r="88" spans="1:10" s="27" customFormat="1" ht="26.25" customHeight="1">
      <c r="A88" s="63" t="s">
        <v>251</v>
      </c>
      <c r="B88" s="65" t="s">
        <v>325</v>
      </c>
      <c r="C88" s="65" t="s">
        <v>229</v>
      </c>
      <c r="D88" s="53" t="s">
        <v>326</v>
      </c>
      <c r="E88" s="54">
        <v>155023</v>
      </c>
      <c r="F88" s="54">
        <v>230164</v>
      </c>
      <c r="G88" s="54">
        <v>155023</v>
      </c>
      <c r="H88" s="54">
        <v>230164</v>
      </c>
      <c r="I88" s="54">
        <v>0</v>
      </c>
      <c r="J88" s="64">
        <v>0</v>
      </c>
    </row>
    <row r="89" spans="1:10" s="27" customFormat="1" ht="26.25" customHeight="1">
      <c r="A89" s="63" t="s">
        <v>251</v>
      </c>
      <c r="B89" s="65" t="s">
        <v>325</v>
      </c>
      <c r="C89" s="65" t="s">
        <v>251</v>
      </c>
      <c r="D89" s="53" t="s">
        <v>327</v>
      </c>
      <c r="E89" s="54">
        <v>196</v>
      </c>
      <c r="F89" s="54">
        <v>12871</v>
      </c>
      <c r="G89" s="54">
        <v>196</v>
      </c>
      <c r="H89" s="54">
        <v>12871</v>
      </c>
      <c r="I89" s="54">
        <v>0</v>
      </c>
      <c r="J89" s="64">
        <v>0</v>
      </c>
    </row>
    <row r="90" spans="1:10" s="27" customFormat="1" ht="26.25" customHeight="1">
      <c r="A90" s="63" t="s">
        <v>251</v>
      </c>
      <c r="B90" s="65" t="s">
        <v>325</v>
      </c>
      <c r="C90" s="65" t="s">
        <v>239</v>
      </c>
      <c r="D90" s="53" t="s">
        <v>328</v>
      </c>
      <c r="E90" s="54">
        <v>0</v>
      </c>
      <c r="F90" s="54">
        <v>40000</v>
      </c>
      <c r="G90" s="54">
        <v>0</v>
      </c>
      <c r="H90" s="54">
        <v>40000</v>
      </c>
      <c r="I90" s="54">
        <v>0</v>
      </c>
      <c r="J90" s="64">
        <v>0</v>
      </c>
    </row>
    <row r="91" spans="1:10" s="27" customFormat="1" ht="26.25" customHeight="1">
      <c r="A91" s="63" t="s">
        <v>251</v>
      </c>
      <c r="B91" s="65" t="s">
        <v>325</v>
      </c>
      <c r="C91" s="65" t="s">
        <v>269</v>
      </c>
      <c r="D91" s="53" t="s">
        <v>329</v>
      </c>
      <c r="E91" s="54">
        <v>154827</v>
      </c>
      <c r="F91" s="54">
        <v>177293</v>
      </c>
      <c r="G91" s="54">
        <v>154827</v>
      </c>
      <c r="H91" s="54">
        <v>177293</v>
      </c>
      <c r="I91" s="54">
        <v>0</v>
      </c>
      <c r="J91" s="64">
        <v>0</v>
      </c>
    </row>
    <row r="92" spans="1:10" s="27" customFormat="1" ht="26.25" customHeight="1">
      <c r="A92" s="63" t="s">
        <v>239</v>
      </c>
      <c r="B92" s="65" t="s">
        <v>229</v>
      </c>
      <c r="C92" s="65" t="s">
        <v>229</v>
      </c>
      <c r="D92" s="53" t="s">
        <v>330</v>
      </c>
      <c r="E92" s="54">
        <v>375864</v>
      </c>
      <c r="F92" s="54">
        <v>1698323</v>
      </c>
      <c r="G92" s="54">
        <v>375864</v>
      </c>
      <c r="H92" s="54">
        <v>1698323</v>
      </c>
      <c r="I92" s="54">
        <v>0</v>
      </c>
      <c r="J92" s="64">
        <v>0</v>
      </c>
    </row>
    <row r="93" spans="1:10" s="27" customFormat="1" ht="26.25" customHeight="1">
      <c r="A93" s="63" t="s">
        <v>239</v>
      </c>
      <c r="B93" s="65" t="s">
        <v>331</v>
      </c>
      <c r="C93" s="65" t="s">
        <v>229</v>
      </c>
      <c r="D93" s="53" t="s">
        <v>332</v>
      </c>
      <c r="E93" s="54">
        <v>25424</v>
      </c>
      <c r="F93" s="54">
        <v>85003</v>
      </c>
      <c r="G93" s="54">
        <v>25424</v>
      </c>
      <c r="H93" s="54">
        <v>85003</v>
      </c>
      <c r="I93" s="54">
        <v>0</v>
      </c>
      <c r="J93" s="64">
        <v>0</v>
      </c>
    </row>
    <row r="94" spans="1:10" s="27" customFormat="1" ht="26.25" customHeight="1">
      <c r="A94" s="63" t="s">
        <v>239</v>
      </c>
      <c r="B94" s="65" t="s">
        <v>331</v>
      </c>
      <c r="C94" s="65" t="s">
        <v>236</v>
      </c>
      <c r="D94" s="53" t="s">
        <v>333</v>
      </c>
      <c r="E94" s="54">
        <v>25424</v>
      </c>
      <c r="F94" s="54">
        <v>85003</v>
      </c>
      <c r="G94" s="54">
        <v>25424</v>
      </c>
      <c r="H94" s="54">
        <v>85003</v>
      </c>
      <c r="I94" s="54">
        <v>0</v>
      </c>
      <c r="J94" s="64">
        <v>0</v>
      </c>
    </row>
    <row r="95" spans="1:10" s="27" customFormat="1" ht="26.25" customHeight="1">
      <c r="A95" s="63" t="s">
        <v>239</v>
      </c>
      <c r="B95" s="65" t="s">
        <v>334</v>
      </c>
      <c r="C95" s="65" t="s">
        <v>229</v>
      </c>
      <c r="D95" s="53" t="s">
        <v>335</v>
      </c>
      <c r="E95" s="54">
        <v>305666</v>
      </c>
      <c r="F95" s="54">
        <v>1553546</v>
      </c>
      <c r="G95" s="54">
        <v>305666</v>
      </c>
      <c r="H95" s="54">
        <v>1553546</v>
      </c>
      <c r="I95" s="54">
        <v>0</v>
      </c>
      <c r="J95" s="64">
        <v>0</v>
      </c>
    </row>
    <row r="96" spans="1:10" s="27" customFormat="1" ht="26.25" customHeight="1">
      <c r="A96" s="63" t="s">
        <v>239</v>
      </c>
      <c r="B96" s="65" t="s">
        <v>334</v>
      </c>
      <c r="C96" s="65" t="s">
        <v>236</v>
      </c>
      <c r="D96" s="53" t="s">
        <v>336</v>
      </c>
      <c r="E96" s="54">
        <v>305666</v>
      </c>
      <c r="F96" s="54">
        <v>1553546</v>
      </c>
      <c r="G96" s="54">
        <v>305666</v>
      </c>
      <c r="H96" s="54">
        <v>1553546</v>
      </c>
      <c r="I96" s="54">
        <v>0</v>
      </c>
      <c r="J96" s="64">
        <v>0</v>
      </c>
    </row>
    <row r="97" spans="1:10" s="27" customFormat="1" ht="26.25" customHeight="1">
      <c r="A97" s="63" t="s">
        <v>239</v>
      </c>
      <c r="B97" s="65" t="s">
        <v>337</v>
      </c>
      <c r="C97" s="65" t="s">
        <v>229</v>
      </c>
      <c r="D97" s="53" t="s">
        <v>338</v>
      </c>
      <c r="E97" s="54">
        <v>44774</v>
      </c>
      <c r="F97" s="54">
        <v>59774</v>
      </c>
      <c r="G97" s="54">
        <v>44774</v>
      </c>
      <c r="H97" s="54">
        <v>59774</v>
      </c>
      <c r="I97" s="54">
        <v>0</v>
      </c>
      <c r="J97" s="64">
        <v>0</v>
      </c>
    </row>
    <row r="98" spans="1:10" s="27" customFormat="1" ht="26.25" customHeight="1">
      <c r="A98" s="63" t="s">
        <v>239</v>
      </c>
      <c r="B98" s="65" t="s">
        <v>337</v>
      </c>
      <c r="C98" s="65" t="s">
        <v>236</v>
      </c>
      <c r="D98" s="53" t="s">
        <v>339</v>
      </c>
      <c r="E98" s="54">
        <v>44774</v>
      </c>
      <c r="F98" s="54">
        <v>59774</v>
      </c>
      <c r="G98" s="54">
        <v>44774</v>
      </c>
      <c r="H98" s="54">
        <v>59774</v>
      </c>
      <c r="I98" s="54">
        <v>0</v>
      </c>
      <c r="J98" s="64">
        <v>0</v>
      </c>
    </row>
    <row r="99" spans="1:10" s="27" customFormat="1" ht="26.25" customHeight="1">
      <c r="A99" s="63" t="s">
        <v>269</v>
      </c>
      <c r="B99" s="65" t="s">
        <v>229</v>
      </c>
      <c r="C99" s="65" t="s">
        <v>229</v>
      </c>
      <c r="D99" s="53" t="s">
        <v>340</v>
      </c>
      <c r="E99" s="54">
        <v>788529</v>
      </c>
      <c r="F99" s="54">
        <v>3043307</v>
      </c>
      <c r="G99" s="54">
        <v>788529</v>
      </c>
      <c r="H99" s="54">
        <v>3043307</v>
      </c>
      <c r="I99" s="54">
        <v>0</v>
      </c>
      <c r="J99" s="64">
        <v>0</v>
      </c>
    </row>
    <row r="100" spans="1:10" s="27" customFormat="1" ht="26.25" customHeight="1">
      <c r="A100" s="63" t="s">
        <v>269</v>
      </c>
      <c r="B100" s="65" t="s">
        <v>341</v>
      </c>
      <c r="C100" s="65" t="s">
        <v>229</v>
      </c>
      <c r="D100" s="53" t="s">
        <v>342</v>
      </c>
      <c r="E100" s="54">
        <v>788529</v>
      </c>
      <c r="F100" s="54">
        <v>3043307</v>
      </c>
      <c r="G100" s="54">
        <v>788529</v>
      </c>
      <c r="H100" s="54">
        <v>3043307</v>
      </c>
      <c r="I100" s="54">
        <v>0</v>
      </c>
      <c r="J100" s="64">
        <v>0</v>
      </c>
    </row>
    <row r="101" spans="1:10" s="27" customFormat="1" ht="26.25" customHeight="1">
      <c r="A101" s="63" t="s">
        <v>269</v>
      </c>
      <c r="B101" s="65" t="s">
        <v>341</v>
      </c>
      <c r="C101" s="65" t="s">
        <v>232</v>
      </c>
      <c r="D101" s="53" t="s">
        <v>293</v>
      </c>
      <c r="E101" s="54">
        <v>0</v>
      </c>
      <c r="F101" s="54">
        <v>3000</v>
      </c>
      <c r="G101" s="54">
        <v>0</v>
      </c>
      <c r="H101" s="54">
        <v>3000</v>
      </c>
      <c r="I101" s="54">
        <v>0</v>
      </c>
      <c r="J101" s="64">
        <v>0</v>
      </c>
    </row>
    <row r="102" spans="1:10" s="27" customFormat="1" ht="26.25" customHeight="1">
      <c r="A102" s="63" t="s">
        <v>269</v>
      </c>
      <c r="B102" s="65" t="s">
        <v>341</v>
      </c>
      <c r="C102" s="65" t="s">
        <v>251</v>
      </c>
      <c r="D102" s="53" t="s">
        <v>343</v>
      </c>
      <c r="E102" s="54">
        <v>788529</v>
      </c>
      <c r="F102" s="54">
        <v>3040307</v>
      </c>
      <c r="G102" s="54">
        <v>788529</v>
      </c>
      <c r="H102" s="54">
        <v>3040307</v>
      </c>
      <c r="I102" s="54">
        <v>0</v>
      </c>
      <c r="J102" s="64">
        <v>0</v>
      </c>
    </row>
    <row r="103" spans="1:10" s="27" customFormat="1" ht="26.25" customHeight="1">
      <c r="A103" s="63" t="s">
        <v>242</v>
      </c>
      <c r="B103" s="65" t="s">
        <v>229</v>
      </c>
      <c r="C103" s="65" t="s">
        <v>229</v>
      </c>
      <c r="D103" s="53" t="s">
        <v>344</v>
      </c>
      <c r="E103" s="54">
        <v>2290754</v>
      </c>
      <c r="F103" s="54">
        <v>2957441</v>
      </c>
      <c r="G103" s="54">
        <v>2290754</v>
      </c>
      <c r="H103" s="54">
        <v>2957441</v>
      </c>
      <c r="I103" s="54">
        <v>0</v>
      </c>
      <c r="J103" s="64">
        <v>0</v>
      </c>
    </row>
    <row r="104" spans="1:10" s="27" customFormat="1" ht="26.25" customHeight="1">
      <c r="A104" s="63" t="s">
        <v>242</v>
      </c>
      <c r="B104" s="65" t="s">
        <v>345</v>
      </c>
      <c r="C104" s="65" t="s">
        <v>229</v>
      </c>
      <c r="D104" s="53" t="s">
        <v>346</v>
      </c>
      <c r="E104" s="54">
        <v>2290754</v>
      </c>
      <c r="F104" s="54">
        <v>2957441</v>
      </c>
      <c r="G104" s="54">
        <v>2290754</v>
      </c>
      <c r="H104" s="54">
        <v>2957441</v>
      </c>
      <c r="I104" s="54">
        <v>0</v>
      </c>
      <c r="J104" s="64">
        <v>0</v>
      </c>
    </row>
    <row r="105" spans="1:10" s="27" customFormat="1" ht="26.25" customHeight="1">
      <c r="A105" s="63" t="s">
        <v>242</v>
      </c>
      <c r="B105" s="65" t="s">
        <v>345</v>
      </c>
      <c r="C105" s="65" t="s">
        <v>232</v>
      </c>
      <c r="D105" s="53" t="s">
        <v>347</v>
      </c>
      <c r="E105" s="54">
        <v>2290754</v>
      </c>
      <c r="F105" s="54">
        <v>2957441</v>
      </c>
      <c r="G105" s="54">
        <v>2290754</v>
      </c>
      <c r="H105" s="54">
        <v>2957441</v>
      </c>
      <c r="I105" s="54">
        <v>0</v>
      </c>
      <c r="J105" s="64">
        <v>0</v>
      </c>
    </row>
    <row r="106" spans="1:10" s="27" customFormat="1" ht="26.25" customHeight="1">
      <c r="A106" s="63" t="s">
        <v>248</v>
      </c>
      <c r="B106" s="65" t="s">
        <v>229</v>
      </c>
      <c r="C106" s="65" t="s">
        <v>229</v>
      </c>
      <c r="D106" s="53" t="s">
        <v>348</v>
      </c>
      <c r="E106" s="54">
        <v>366750</v>
      </c>
      <c r="F106" s="54">
        <v>366750</v>
      </c>
      <c r="G106" s="54">
        <v>366750</v>
      </c>
      <c r="H106" s="54">
        <v>366750</v>
      </c>
      <c r="I106" s="54">
        <v>0</v>
      </c>
      <c r="J106" s="64">
        <v>0</v>
      </c>
    </row>
    <row r="107" spans="1:10" s="27" customFormat="1" ht="26.25" customHeight="1">
      <c r="A107" s="63" t="s">
        <v>248</v>
      </c>
      <c r="B107" s="65" t="s">
        <v>349</v>
      </c>
      <c r="C107" s="65" t="s">
        <v>229</v>
      </c>
      <c r="D107" s="53" t="s">
        <v>350</v>
      </c>
      <c r="E107" s="54">
        <v>366750</v>
      </c>
      <c r="F107" s="54">
        <v>366750</v>
      </c>
      <c r="G107" s="54">
        <v>366750</v>
      </c>
      <c r="H107" s="54">
        <v>366750</v>
      </c>
      <c r="I107" s="54">
        <v>0</v>
      </c>
      <c r="J107" s="64">
        <v>0</v>
      </c>
    </row>
    <row r="108" spans="1:10" s="27" customFormat="1" ht="26.25" customHeight="1">
      <c r="A108" s="63" t="s">
        <v>248</v>
      </c>
      <c r="B108" s="65" t="s">
        <v>349</v>
      </c>
      <c r="C108" s="65" t="s">
        <v>236</v>
      </c>
      <c r="D108" s="53" t="s">
        <v>351</v>
      </c>
      <c r="E108" s="54">
        <v>366750</v>
      </c>
      <c r="F108" s="54">
        <v>366750</v>
      </c>
      <c r="G108" s="54">
        <v>366750</v>
      </c>
      <c r="H108" s="54">
        <v>366750</v>
      </c>
      <c r="I108" s="54">
        <v>0</v>
      </c>
      <c r="J108" s="64">
        <v>0</v>
      </c>
    </row>
    <row r="109" spans="1:10" s="27" customFormat="1" ht="26.25" customHeight="1">
      <c r="A109" s="63" t="s">
        <v>229</v>
      </c>
      <c r="B109" s="65" t="s">
        <v>229</v>
      </c>
      <c r="C109" s="65" t="s">
        <v>229</v>
      </c>
      <c r="D109" s="53" t="s">
        <v>286</v>
      </c>
      <c r="E109" s="54">
        <v>4203452</v>
      </c>
      <c r="F109" s="54">
        <v>17107335</v>
      </c>
      <c r="G109" s="54">
        <v>109776</v>
      </c>
      <c r="H109" s="54">
        <v>559536</v>
      </c>
      <c r="I109" s="54">
        <v>4093676</v>
      </c>
      <c r="J109" s="64">
        <v>16547799</v>
      </c>
    </row>
    <row r="110" spans="1:10" s="27" customFormat="1" ht="26.25" customHeight="1">
      <c r="A110" s="63" t="s">
        <v>232</v>
      </c>
      <c r="B110" s="65" t="s">
        <v>229</v>
      </c>
      <c r="C110" s="65" t="s">
        <v>229</v>
      </c>
      <c r="D110" s="53" t="s">
        <v>290</v>
      </c>
      <c r="E110" s="54">
        <v>24300</v>
      </c>
      <c r="F110" s="54">
        <v>2653013</v>
      </c>
      <c r="G110" s="54">
        <v>14000</v>
      </c>
      <c r="H110" s="54">
        <v>418940</v>
      </c>
      <c r="I110" s="54">
        <v>10300</v>
      </c>
      <c r="J110" s="64">
        <v>2234073</v>
      </c>
    </row>
    <row r="111" spans="1:10" s="27" customFormat="1" ht="26.25" customHeight="1">
      <c r="A111" s="63" t="s">
        <v>232</v>
      </c>
      <c r="B111" s="65" t="s">
        <v>291</v>
      </c>
      <c r="C111" s="65" t="s">
        <v>229</v>
      </c>
      <c r="D111" s="53" t="s">
        <v>292</v>
      </c>
      <c r="E111" s="54">
        <v>14000</v>
      </c>
      <c r="F111" s="54">
        <v>118940</v>
      </c>
      <c r="G111" s="54">
        <v>14000</v>
      </c>
      <c r="H111" s="54">
        <v>118940</v>
      </c>
      <c r="I111" s="54">
        <v>0</v>
      </c>
      <c r="J111" s="64">
        <v>0</v>
      </c>
    </row>
    <row r="112" spans="1:10" s="27" customFormat="1" ht="26.25" customHeight="1">
      <c r="A112" s="63" t="s">
        <v>232</v>
      </c>
      <c r="B112" s="65" t="s">
        <v>291</v>
      </c>
      <c r="C112" s="65" t="s">
        <v>352</v>
      </c>
      <c r="D112" s="53" t="s">
        <v>353</v>
      </c>
      <c r="E112" s="54">
        <v>14000</v>
      </c>
      <c r="F112" s="54">
        <v>118940</v>
      </c>
      <c r="G112" s="54">
        <v>14000</v>
      </c>
      <c r="H112" s="54">
        <v>118940</v>
      </c>
      <c r="I112" s="54">
        <v>0</v>
      </c>
      <c r="J112" s="64">
        <v>0</v>
      </c>
    </row>
    <row r="113" spans="1:10" s="27" customFormat="1" ht="26.25" customHeight="1">
      <c r="A113" s="63" t="s">
        <v>232</v>
      </c>
      <c r="B113" s="65" t="s">
        <v>297</v>
      </c>
      <c r="C113" s="65" t="s">
        <v>229</v>
      </c>
      <c r="D113" s="53" t="s">
        <v>298</v>
      </c>
      <c r="E113" s="54">
        <v>10300</v>
      </c>
      <c r="F113" s="54">
        <v>2234073</v>
      </c>
      <c r="G113" s="54">
        <v>0</v>
      </c>
      <c r="H113" s="54">
        <v>0</v>
      </c>
      <c r="I113" s="54">
        <v>10300</v>
      </c>
      <c r="J113" s="64">
        <v>2234073</v>
      </c>
    </row>
    <row r="114" spans="1:10" s="27" customFormat="1" ht="26.25" customHeight="1">
      <c r="A114" s="63" t="s">
        <v>232</v>
      </c>
      <c r="B114" s="65" t="s">
        <v>297</v>
      </c>
      <c r="C114" s="65" t="s">
        <v>352</v>
      </c>
      <c r="D114" s="53" t="s">
        <v>353</v>
      </c>
      <c r="E114" s="54">
        <v>10300</v>
      </c>
      <c r="F114" s="54">
        <v>2234073</v>
      </c>
      <c r="G114" s="54">
        <v>0</v>
      </c>
      <c r="H114" s="54">
        <v>0</v>
      </c>
      <c r="I114" s="54">
        <v>10300</v>
      </c>
      <c r="J114" s="64">
        <v>2234073</v>
      </c>
    </row>
    <row r="115" spans="1:10" s="27" customFormat="1" ht="26.25" customHeight="1">
      <c r="A115" s="63" t="s">
        <v>232</v>
      </c>
      <c r="B115" s="65" t="s">
        <v>307</v>
      </c>
      <c r="C115" s="65" t="s">
        <v>229</v>
      </c>
      <c r="D115" s="53" t="s">
        <v>308</v>
      </c>
      <c r="E115" s="54">
        <v>0</v>
      </c>
      <c r="F115" s="54">
        <v>300000</v>
      </c>
      <c r="G115" s="54">
        <v>0</v>
      </c>
      <c r="H115" s="54">
        <v>300000</v>
      </c>
      <c r="I115" s="54">
        <v>0</v>
      </c>
      <c r="J115" s="64">
        <v>0</v>
      </c>
    </row>
    <row r="116" spans="1:10" s="27" customFormat="1" ht="26.25" customHeight="1">
      <c r="A116" s="63" t="s">
        <v>232</v>
      </c>
      <c r="B116" s="65" t="s">
        <v>307</v>
      </c>
      <c r="C116" s="65" t="s">
        <v>352</v>
      </c>
      <c r="D116" s="53" t="s">
        <v>353</v>
      </c>
      <c r="E116" s="54">
        <v>0</v>
      </c>
      <c r="F116" s="54">
        <v>300000</v>
      </c>
      <c r="G116" s="54">
        <v>0</v>
      </c>
      <c r="H116" s="54">
        <v>300000</v>
      </c>
      <c r="I116" s="54">
        <v>0</v>
      </c>
      <c r="J116" s="64">
        <v>0</v>
      </c>
    </row>
    <row r="117" spans="1:10" s="27" customFormat="1" ht="26.25" customHeight="1">
      <c r="A117" s="63" t="s">
        <v>236</v>
      </c>
      <c r="B117" s="65" t="s">
        <v>229</v>
      </c>
      <c r="C117" s="65" t="s">
        <v>229</v>
      </c>
      <c r="D117" s="53" t="s">
        <v>310</v>
      </c>
      <c r="E117" s="54">
        <v>12276</v>
      </c>
      <c r="F117" s="54">
        <v>26996</v>
      </c>
      <c r="G117" s="54">
        <v>12276</v>
      </c>
      <c r="H117" s="54">
        <v>26996</v>
      </c>
      <c r="I117" s="54">
        <v>0</v>
      </c>
      <c r="J117" s="64">
        <v>0</v>
      </c>
    </row>
    <row r="118" spans="1:10" s="27" customFormat="1" ht="26.25" customHeight="1">
      <c r="A118" s="63" t="s">
        <v>236</v>
      </c>
      <c r="B118" s="65" t="s">
        <v>315</v>
      </c>
      <c r="C118" s="65" t="s">
        <v>229</v>
      </c>
      <c r="D118" s="53" t="s">
        <v>316</v>
      </c>
      <c r="E118" s="54">
        <v>12276</v>
      </c>
      <c r="F118" s="54">
        <v>26996</v>
      </c>
      <c r="G118" s="54">
        <v>12276</v>
      </c>
      <c r="H118" s="54">
        <v>26996</v>
      </c>
      <c r="I118" s="54">
        <v>0</v>
      </c>
      <c r="J118" s="64">
        <v>0</v>
      </c>
    </row>
    <row r="119" spans="1:10" s="27" customFormat="1" ht="26.25" customHeight="1">
      <c r="A119" s="63" t="s">
        <v>236</v>
      </c>
      <c r="B119" s="65" t="s">
        <v>315</v>
      </c>
      <c r="C119" s="65" t="s">
        <v>352</v>
      </c>
      <c r="D119" s="53" t="s">
        <v>353</v>
      </c>
      <c r="E119" s="54">
        <v>12276</v>
      </c>
      <c r="F119" s="54">
        <v>26996</v>
      </c>
      <c r="G119" s="54">
        <v>12276</v>
      </c>
      <c r="H119" s="54">
        <v>26996</v>
      </c>
      <c r="I119" s="54">
        <v>0</v>
      </c>
      <c r="J119" s="64">
        <v>0</v>
      </c>
    </row>
    <row r="120" spans="1:10" s="27" customFormat="1" ht="26.25" customHeight="1">
      <c r="A120" s="63" t="s">
        <v>251</v>
      </c>
      <c r="B120" s="65" t="s">
        <v>229</v>
      </c>
      <c r="C120" s="65" t="s">
        <v>229</v>
      </c>
      <c r="D120" s="53" t="s">
        <v>318</v>
      </c>
      <c r="E120" s="54">
        <v>4166876</v>
      </c>
      <c r="F120" s="54">
        <v>14427326</v>
      </c>
      <c r="G120" s="54">
        <v>83500</v>
      </c>
      <c r="H120" s="54">
        <v>113600</v>
      </c>
      <c r="I120" s="54">
        <v>4083376</v>
      </c>
      <c r="J120" s="64">
        <v>14313726</v>
      </c>
    </row>
    <row r="121" spans="1:10" s="27" customFormat="1" ht="26.25" customHeight="1">
      <c r="A121" s="63" t="s">
        <v>251</v>
      </c>
      <c r="B121" s="65" t="s">
        <v>322</v>
      </c>
      <c r="C121" s="65" t="s">
        <v>229</v>
      </c>
      <c r="D121" s="53" t="s">
        <v>323</v>
      </c>
      <c r="E121" s="54">
        <v>4083376</v>
      </c>
      <c r="F121" s="54">
        <v>14313726</v>
      </c>
      <c r="G121" s="54">
        <v>0</v>
      </c>
      <c r="H121" s="54">
        <v>0</v>
      </c>
      <c r="I121" s="54">
        <v>4083376</v>
      </c>
      <c r="J121" s="64">
        <v>14313726</v>
      </c>
    </row>
    <row r="122" spans="1:10" s="27" customFormat="1" ht="26.25" customHeight="1">
      <c r="A122" s="63" t="s">
        <v>251</v>
      </c>
      <c r="B122" s="65" t="s">
        <v>322</v>
      </c>
      <c r="C122" s="65" t="s">
        <v>251</v>
      </c>
      <c r="D122" s="53" t="s">
        <v>354</v>
      </c>
      <c r="E122" s="54">
        <v>4083376</v>
      </c>
      <c r="F122" s="54">
        <v>14313726</v>
      </c>
      <c r="G122" s="54">
        <v>0</v>
      </c>
      <c r="H122" s="54">
        <v>0</v>
      </c>
      <c r="I122" s="54">
        <v>4083376</v>
      </c>
      <c r="J122" s="64">
        <v>14313726</v>
      </c>
    </row>
    <row r="123" spans="1:10" s="27" customFormat="1" ht="26.25" customHeight="1">
      <c r="A123" s="63" t="s">
        <v>251</v>
      </c>
      <c r="B123" s="65" t="s">
        <v>325</v>
      </c>
      <c r="C123" s="65" t="s">
        <v>229</v>
      </c>
      <c r="D123" s="53" t="s">
        <v>326</v>
      </c>
      <c r="E123" s="54">
        <v>83500</v>
      </c>
      <c r="F123" s="54">
        <v>113600</v>
      </c>
      <c r="G123" s="54">
        <v>83500</v>
      </c>
      <c r="H123" s="54">
        <v>113600</v>
      </c>
      <c r="I123" s="54">
        <v>0</v>
      </c>
      <c r="J123" s="64">
        <v>0</v>
      </c>
    </row>
    <row r="124" spans="1:10" s="27" customFormat="1" ht="26.25" customHeight="1">
      <c r="A124" s="63" t="s">
        <v>251</v>
      </c>
      <c r="B124" s="65" t="s">
        <v>325</v>
      </c>
      <c r="C124" s="65" t="s">
        <v>245</v>
      </c>
      <c r="D124" s="53" t="s">
        <v>355</v>
      </c>
      <c r="E124" s="54">
        <v>83500</v>
      </c>
      <c r="F124" s="54">
        <v>113600</v>
      </c>
      <c r="G124" s="54">
        <v>83500</v>
      </c>
      <c r="H124" s="54">
        <v>113600</v>
      </c>
      <c r="I124" s="54">
        <v>0</v>
      </c>
      <c r="J124" s="64">
        <v>0</v>
      </c>
    </row>
    <row r="125" spans="1:10" s="27" customFormat="1" ht="26.25" customHeight="1">
      <c r="A125" s="63" t="s">
        <v>229</v>
      </c>
      <c r="B125" s="65" t="s">
        <v>229</v>
      </c>
      <c r="C125" s="65" t="s">
        <v>229</v>
      </c>
      <c r="D125" s="53" t="s">
        <v>356</v>
      </c>
      <c r="E125" s="54">
        <v>42676</v>
      </c>
      <c r="F125" s="54">
        <v>739626</v>
      </c>
      <c r="G125" s="54">
        <v>42676</v>
      </c>
      <c r="H125" s="54">
        <v>739626</v>
      </c>
      <c r="I125" s="54">
        <v>0</v>
      </c>
      <c r="J125" s="64">
        <v>0</v>
      </c>
    </row>
    <row r="126" spans="1:10" s="27" customFormat="1" ht="20.25" customHeight="1">
      <c r="A126" s="63" t="s">
        <v>229</v>
      </c>
      <c r="B126" s="65" t="s">
        <v>229</v>
      </c>
      <c r="C126" s="65" t="s">
        <v>229</v>
      </c>
      <c r="D126" s="53" t="s">
        <v>357</v>
      </c>
      <c r="E126" s="54">
        <v>11644502</v>
      </c>
      <c r="F126" s="54">
        <v>46569769</v>
      </c>
      <c r="G126" s="54" t="s">
        <v>229</v>
      </c>
      <c r="H126" s="54" t="s">
        <v>229</v>
      </c>
      <c r="I126" s="54" t="s">
        <v>229</v>
      </c>
      <c r="J126" s="64" t="s">
        <v>229</v>
      </c>
    </row>
    <row r="127" spans="1:10" s="27" customFormat="1" ht="27" customHeight="1">
      <c r="A127" s="63" t="s">
        <v>229</v>
      </c>
      <c r="B127" s="65" t="s">
        <v>229</v>
      </c>
      <c r="C127" s="65" t="s">
        <v>229</v>
      </c>
      <c r="D127" s="53" t="s">
        <v>229</v>
      </c>
      <c r="E127" s="54" t="s">
        <v>229</v>
      </c>
      <c r="F127" s="54" t="s">
        <v>229</v>
      </c>
      <c r="G127" s="54" t="s">
        <v>229</v>
      </c>
      <c r="H127" s="54" t="s">
        <v>229</v>
      </c>
      <c r="I127" s="54" t="s">
        <v>229</v>
      </c>
      <c r="J127" s="64" t="s">
        <v>229</v>
      </c>
    </row>
    <row r="128" spans="1:10" s="27" customFormat="1" ht="19.5" customHeight="1">
      <c r="A128" s="63" t="s">
        <v>229</v>
      </c>
      <c r="B128" s="65" t="s">
        <v>229</v>
      </c>
      <c r="C128" s="65" t="s">
        <v>229</v>
      </c>
      <c r="D128" s="53" t="s">
        <v>358</v>
      </c>
      <c r="E128" s="54">
        <v>176839249</v>
      </c>
      <c r="F128" s="54" t="s">
        <v>229</v>
      </c>
      <c r="G128" s="54" t="s">
        <v>229</v>
      </c>
      <c r="H128" s="54" t="s">
        <v>229</v>
      </c>
      <c r="I128" s="54" t="s">
        <v>229</v>
      </c>
      <c r="J128" s="64" t="s">
        <v>229</v>
      </c>
    </row>
    <row r="129" spans="1:10" s="27" customFormat="1" ht="24" customHeight="1">
      <c r="A129" s="63" t="s">
        <v>229</v>
      </c>
      <c r="B129" s="65" t="s">
        <v>229</v>
      </c>
      <c r="C129" s="65" t="s">
        <v>229</v>
      </c>
      <c r="D129" s="53" t="s">
        <v>359</v>
      </c>
      <c r="E129" s="54">
        <v>180983584</v>
      </c>
      <c r="F129" s="54" t="s">
        <v>229</v>
      </c>
      <c r="G129" s="54" t="s">
        <v>229</v>
      </c>
      <c r="H129" s="54" t="s">
        <v>229</v>
      </c>
      <c r="I129" s="54" t="s">
        <v>229</v>
      </c>
      <c r="J129" s="64" t="s">
        <v>229</v>
      </c>
    </row>
    <row r="130" spans="1:10" s="27" customFormat="1" ht="15.75">
      <c r="A130" s="63" t="s">
        <v>229</v>
      </c>
      <c r="B130" s="65" t="s">
        <v>229</v>
      </c>
      <c r="C130" s="65" t="s">
        <v>229</v>
      </c>
      <c r="D130" s="53" t="s">
        <v>360</v>
      </c>
      <c r="E130" s="54">
        <v>7200</v>
      </c>
      <c r="F130" s="54" t="s">
        <v>229</v>
      </c>
      <c r="G130" s="54" t="s">
        <v>229</v>
      </c>
      <c r="H130" s="54" t="s">
        <v>229</v>
      </c>
      <c r="I130" s="54" t="s">
        <v>229</v>
      </c>
      <c r="J130" s="64" t="s">
        <v>229</v>
      </c>
    </row>
    <row r="131" spans="1:10" s="27" customFormat="1" ht="32.25">
      <c r="A131" s="63" t="s">
        <v>229</v>
      </c>
      <c r="B131" s="65" t="s">
        <v>229</v>
      </c>
      <c r="C131" s="65" t="s">
        <v>229</v>
      </c>
      <c r="D131" s="53" t="s">
        <v>361</v>
      </c>
      <c r="E131" s="54">
        <v>180990784</v>
      </c>
      <c r="F131" s="54" t="s">
        <v>229</v>
      </c>
      <c r="G131" s="54" t="s">
        <v>229</v>
      </c>
      <c r="H131" s="54" t="s">
        <v>229</v>
      </c>
      <c r="I131" s="54" t="s">
        <v>229</v>
      </c>
      <c r="J131" s="64" t="s">
        <v>229</v>
      </c>
    </row>
    <row r="132" spans="1:10" s="27" customFormat="1" ht="109.5" customHeight="1">
      <c r="A132" s="108" t="s">
        <v>362</v>
      </c>
      <c r="B132" s="108" t="s">
        <v>229</v>
      </c>
      <c r="C132" s="108" t="s">
        <v>229</v>
      </c>
      <c r="D132" s="108" t="s">
        <v>229</v>
      </c>
      <c r="E132" s="108" t="s">
        <v>229</v>
      </c>
      <c r="F132" s="108" t="s">
        <v>229</v>
      </c>
      <c r="G132" s="108" t="s">
        <v>229</v>
      </c>
      <c r="H132" s="108" t="s">
        <v>229</v>
      </c>
      <c r="I132" s="108" t="s">
        <v>229</v>
      </c>
      <c r="J132" s="108" t="s">
        <v>229</v>
      </c>
    </row>
  </sheetData>
  <sheetProtection selectLockedCells="1" selectUnlockedCells="1"/>
  <mergeCells count="15">
    <mergeCell ref="A1:J1"/>
    <mergeCell ref="A2:J2"/>
    <mergeCell ref="A3:J3"/>
    <mergeCell ref="A52:J52"/>
    <mergeCell ref="A53:J53"/>
    <mergeCell ref="A54:J54"/>
    <mergeCell ref="A4:D4"/>
    <mergeCell ref="E4:F4"/>
    <mergeCell ref="G4:H4"/>
    <mergeCell ref="I4:J4"/>
    <mergeCell ref="A55:D55"/>
    <mergeCell ref="E55:F55"/>
    <mergeCell ref="G55:H55"/>
    <mergeCell ref="I55:J55"/>
    <mergeCell ref="A132:J132"/>
  </mergeCells>
  <hyperlinks>
    <hyperlink ref="K4"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scale="78" r:id="rId1"/>
  <rowBreaks count="1" manualBreakCount="1">
    <brk id="51" max="255" man="1"/>
  </rowBreaks>
</worksheet>
</file>

<file path=xl/worksheets/sheet13.xml><?xml version="1.0" encoding="utf-8"?>
<worksheet xmlns="http://schemas.openxmlformats.org/spreadsheetml/2006/main" xmlns:r="http://schemas.openxmlformats.org/officeDocument/2006/relationships">
  <dimension ref="A1:K132"/>
  <sheetViews>
    <sheetView tabSelected="1" view="pageBreakPreview" zoomScale="85" zoomScaleSheetLayoutView="85" zoomScalePageLayoutView="0" workbookViewId="0" topLeftCell="A1">
      <selection activeCell="L11" sqref="L11"/>
    </sheetView>
  </sheetViews>
  <sheetFormatPr defaultColWidth="8.25390625" defaultRowHeight="12.75"/>
  <cols>
    <col min="1" max="3" width="3.00390625" style="9" customWidth="1"/>
    <col min="4" max="4" width="19.75390625" style="9" customWidth="1"/>
    <col min="5" max="5" width="15.625" style="9" customWidth="1"/>
    <col min="6" max="7" width="13.875" style="9" customWidth="1"/>
    <col min="8" max="8" width="14.75390625" style="9" customWidth="1"/>
    <col min="9" max="9" width="13.50390625" style="9" customWidth="1"/>
    <col min="10" max="10" width="14.25390625" style="9" customWidth="1"/>
    <col min="11" max="11" width="24.00390625" style="9" customWidth="1"/>
    <col min="12" max="16384" width="8.25390625" style="9" customWidth="1"/>
  </cols>
  <sheetData>
    <row r="1" spans="1:10" ht="15.75">
      <c r="A1" s="112" t="s">
        <v>372</v>
      </c>
      <c r="B1" s="112"/>
      <c r="C1" s="112"/>
      <c r="D1" s="112"/>
      <c r="E1" s="112"/>
      <c r="F1" s="112"/>
      <c r="G1" s="112"/>
      <c r="H1" s="112"/>
      <c r="I1" s="112"/>
      <c r="J1" s="112"/>
    </row>
    <row r="2" spans="1:10" ht="15.75">
      <c r="A2" s="112" t="s">
        <v>373</v>
      </c>
      <c r="B2" s="112"/>
      <c r="C2" s="112"/>
      <c r="D2" s="112"/>
      <c r="E2" s="112"/>
      <c r="F2" s="112"/>
      <c r="G2" s="112"/>
      <c r="H2" s="112"/>
      <c r="I2" s="112"/>
      <c r="J2" s="112"/>
    </row>
    <row r="3" spans="1:11" ht="23.25" customHeight="1">
      <c r="A3" s="113" t="s">
        <v>374</v>
      </c>
      <c r="B3" s="113"/>
      <c r="C3" s="113"/>
      <c r="D3" s="113"/>
      <c r="E3" s="113"/>
      <c r="F3" s="113"/>
      <c r="G3" s="113"/>
      <c r="H3" s="113"/>
      <c r="I3" s="113"/>
      <c r="J3" s="113"/>
      <c r="K3" s="19" t="s">
        <v>15</v>
      </c>
    </row>
    <row r="4" spans="1:10" s="49" customFormat="1" ht="16.5" customHeight="1">
      <c r="A4" s="114" t="s">
        <v>222</v>
      </c>
      <c r="B4" s="115"/>
      <c r="C4" s="115"/>
      <c r="D4" s="116"/>
      <c r="E4" s="117" t="s">
        <v>223</v>
      </c>
      <c r="F4" s="118"/>
      <c r="G4" s="117" t="s">
        <v>224</v>
      </c>
      <c r="H4" s="118"/>
      <c r="I4" s="117" t="s">
        <v>225</v>
      </c>
      <c r="J4" s="118"/>
    </row>
    <row r="5" spans="1:10" s="49" customFormat="1" ht="16.5" customHeight="1">
      <c r="A5" s="72" t="s">
        <v>85</v>
      </c>
      <c r="B5" s="73" t="s">
        <v>86</v>
      </c>
      <c r="C5" s="73" t="s">
        <v>87</v>
      </c>
      <c r="D5" s="74" t="s">
        <v>226</v>
      </c>
      <c r="E5" s="75" t="s">
        <v>227</v>
      </c>
      <c r="F5" s="75" t="s">
        <v>228</v>
      </c>
      <c r="G5" s="75" t="s">
        <v>227</v>
      </c>
      <c r="H5" s="75" t="s">
        <v>228</v>
      </c>
      <c r="I5" s="75" t="s">
        <v>227</v>
      </c>
      <c r="J5" s="75" t="s">
        <v>228</v>
      </c>
    </row>
    <row r="6" spans="1:10" s="49" customFormat="1" ht="15.75" customHeight="1">
      <c r="A6" s="67" t="s">
        <v>229</v>
      </c>
      <c r="B6" s="66" t="s">
        <v>229</v>
      </c>
      <c r="C6" s="66" t="s">
        <v>229</v>
      </c>
      <c r="D6" s="68" t="s">
        <v>230</v>
      </c>
      <c r="E6" s="69">
        <v>27651108</v>
      </c>
      <c r="F6" s="69">
        <v>81135274</v>
      </c>
      <c r="G6" s="69">
        <v>8557276</v>
      </c>
      <c r="H6" s="69">
        <v>61356237</v>
      </c>
      <c r="I6" s="69">
        <v>19093832</v>
      </c>
      <c r="J6" s="70">
        <v>19779037</v>
      </c>
    </row>
    <row r="7" spans="1:10" s="27" customFormat="1" ht="15">
      <c r="A7" s="67" t="s">
        <v>229</v>
      </c>
      <c r="B7" s="71" t="s">
        <v>229</v>
      </c>
      <c r="C7" s="71" t="s">
        <v>229</v>
      </c>
      <c r="D7" s="68" t="s">
        <v>231</v>
      </c>
      <c r="E7" s="69">
        <v>27651108</v>
      </c>
      <c r="F7" s="69">
        <v>81135274</v>
      </c>
      <c r="G7" s="69">
        <v>8557276</v>
      </c>
      <c r="H7" s="69">
        <v>61356237</v>
      </c>
      <c r="I7" s="69">
        <v>19093832</v>
      </c>
      <c r="J7" s="70">
        <v>19779037</v>
      </c>
    </row>
    <row r="8" spans="1:10" s="27" customFormat="1" ht="15">
      <c r="A8" s="67" t="s">
        <v>232</v>
      </c>
      <c r="B8" s="71" t="s">
        <v>229</v>
      </c>
      <c r="C8" s="71" t="s">
        <v>229</v>
      </c>
      <c r="D8" s="68" t="s">
        <v>233</v>
      </c>
      <c r="E8" s="69">
        <v>7063683</v>
      </c>
      <c r="F8" s="69">
        <v>39671660</v>
      </c>
      <c r="G8" s="69">
        <v>7063683</v>
      </c>
      <c r="H8" s="69">
        <v>39671660</v>
      </c>
      <c r="I8" s="69">
        <v>0</v>
      </c>
      <c r="J8" s="70">
        <v>0</v>
      </c>
    </row>
    <row r="9" spans="1:10" s="27" customFormat="1" ht="15">
      <c r="A9" s="67" t="s">
        <v>232</v>
      </c>
      <c r="B9" s="71" t="s">
        <v>232</v>
      </c>
      <c r="C9" s="71" t="s">
        <v>229</v>
      </c>
      <c r="D9" s="68" t="s">
        <v>234</v>
      </c>
      <c r="E9" s="69">
        <v>4379</v>
      </c>
      <c r="F9" s="69">
        <v>68190</v>
      </c>
      <c r="G9" s="69">
        <v>4379</v>
      </c>
      <c r="H9" s="69">
        <v>68190</v>
      </c>
      <c r="I9" s="69">
        <v>0</v>
      </c>
      <c r="J9" s="70">
        <v>0</v>
      </c>
    </row>
    <row r="10" spans="1:10" s="27" customFormat="1" ht="15">
      <c r="A10" s="67" t="s">
        <v>232</v>
      </c>
      <c r="B10" s="71" t="s">
        <v>232</v>
      </c>
      <c r="C10" s="71" t="s">
        <v>232</v>
      </c>
      <c r="D10" s="68" t="s">
        <v>235</v>
      </c>
      <c r="E10" s="69">
        <v>4379</v>
      </c>
      <c r="F10" s="69">
        <v>68190</v>
      </c>
      <c r="G10" s="69">
        <v>4379</v>
      </c>
      <c r="H10" s="69">
        <v>68190</v>
      </c>
      <c r="I10" s="69">
        <v>0</v>
      </c>
      <c r="J10" s="70">
        <v>0</v>
      </c>
    </row>
    <row r="11" spans="1:10" s="27" customFormat="1" ht="15">
      <c r="A11" s="67" t="s">
        <v>232</v>
      </c>
      <c r="B11" s="71" t="s">
        <v>236</v>
      </c>
      <c r="C11" s="71" t="s">
        <v>229</v>
      </c>
      <c r="D11" s="68" t="s">
        <v>237</v>
      </c>
      <c r="E11" s="69">
        <v>3351</v>
      </c>
      <c r="F11" s="69">
        <v>50920</v>
      </c>
      <c r="G11" s="69">
        <v>3351</v>
      </c>
      <c r="H11" s="69">
        <v>50920</v>
      </c>
      <c r="I11" s="69">
        <v>0</v>
      </c>
      <c r="J11" s="70">
        <v>0</v>
      </c>
    </row>
    <row r="12" spans="1:10" s="27" customFormat="1" ht="15">
      <c r="A12" s="67" t="s">
        <v>232</v>
      </c>
      <c r="B12" s="71" t="s">
        <v>236</v>
      </c>
      <c r="C12" s="71" t="s">
        <v>232</v>
      </c>
      <c r="D12" s="68" t="s">
        <v>238</v>
      </c>
      <c r="E12" s="69">
        <v>3351</v>
      </c>
      <c r="F12" s="69">
        <v>50920</v>
      </c>
      <c r="G12" s="69">
        <v>3351</v>
      </c>
      <c r="H12" s="69">
        <v>50920</v>
      </c>
      <c r="I12" s="69">
        <v>0</v>
      </c>
      <c r="J12" s="70">
        <v>0</v>
      </c>
    </row>
    <row r="13" spans="1:10" s="27" customFormat="1" ht="15">
      <c r="A13" s="67" t="s">
        <v>232</v>
      </c>
      <c r="B13" s="71" t="s">
        <v>239</v>
      </c>
      <c r="C13" s="71" t="s">
        <v>229</v>
      </c>
      <c r="D13" s="68" t="s">
        <v>240</v>
      </c>
      <c r="E13" s="69">
        <v>37905</v>
      </c>
      <c r="F13" s="69">
        <v>154712</v>
      </c>
      <c r="G13" s="69">
        <v>37905</v>
      </c>
      <c r="H13" s="69">
        <v>154712</v>
      </c>
      <c r="I13" s="69">
        <v>0</v>
      </c>
      <c r="J13" s="70">
        <v>0</v>
      </c>
    </row>
    <row r="14" spans="1:10" s="27" customFormat="1" ht="15">
      <c r="A14" s="67" t="s">
        <v>232</v>
      </c>
      <c r="B14" s="71" t="s">
        <v>239</v>
      </c>
      <c r="C14" s="71" t="s">
        <v>232</v>
      </c>
      <c r="D14" s="68" t="s">
        <v>241</v>
      </c>
      <c r="E14" s="69">
        <v>37905</v>
      </c>
      <c r="F14" s="69">
        <v>154712</v>
      </c>
      <c r="G14" s="69">
        <v>37905</v>
      </c>
      <c r="H14" s="69">
        <v>154712</v>
      </c>
      <c r="I14" s="69">
        <v>0</v>
      </c>
      <c r="J14" s="70">
        <v>0</v>
      </c>
    </row>
    <row r="15" spans="1:10" s="27" customFormat="1" ht="15">
      <c r="A15" s="67" t="s">
        <v>232</v>
      </c>
      <c r="B15" s="71" t="s">
        <v>242</v>
      </c>
      <c r="C15" s="71" t="s">
        <v>229</v>
      </c>
      <c r="D15" s="68" t="s">
        <v>243</v>
      </c>
      <c r="E15" s="69">
        <v>23048</v>
      </c>
      <c r="F15" s="69">
        <v>97882</v>
      </c>
      <c r="G15" s="69">
        <v>23048</v>
      </c>
      <c r="H15" s="69">
        <v>97882</v>
      </c>
      <c r="I15" s="69">
        <v>0</v>
      </c>
      <c r="J15" s="70">
        <v>0</v>
      </c>
    </row>
    <row r="16" spans="1:10" s="27" customFormat="1" ht="15">
      <c r="A16" s="67" t="s">
        <v>232</v>
      </c>
      <c r="B16" s="71" t="s">
        <v>242</v>
      </c>
      <c r="C16" s="71" t="s">
        <v>232</v>
      </c>
      <c r="D16" s="68" t="s">
        <v>244</v>
      </c>
      <c r="E16" s="69">
        <v>23048</v>
      </c>
      <c r="F16" s="69">
        <v>97882</v>
      </c>
      <c r="G16" s="69">
        <v>23048</v>
      </c>
      <c r="H16" s="69">
        <v>97882</v>
      </c>
      <c r="I16" s="69">
        <v>0</v>
      </c>
      <c r="J16" s="70">
        <v>0</v>
      </c>
    </row>
    <row r="17" spans="1:10" s="27" customFormat="1" ht="15">
      <c r="A17" s="67" t="s">
        <v>232</v>
      </c>
      <c r="B17" s="71" t="s">
        <v>245</v>
      </c>
      <c r="C17" s="71" t="s">
        <v>229</v>
      </c>
      <c r="D17" s="68" t="s">
        <v>246</v>
      </c>
      <c r="E17" s="69">
        <v>0</v>
      </c>
      <c r="F17" s="69">
        <v>213653</v>
      </c>
      <c r="G17" s="69">
        <v>0</v>
      </c>
      <c r="H17" s="69">
        <v>213653</v>
      </c>
      <c r="I17" s="69">
        <v>0</v>
      </c>
      <c r="J17" s="70">
        <v>0</v>
      </c>
    </row>
    <row r="18" spans="1:10" s="27" customFormat="1" ht="15">
      <c r="A18" s="67" t="s">
        <v>232</v>
      </c>
      <c r="B18" s="71" t="s">
        <v>245</v>
      </c>
      <c r="C18" s="71" t="s">
        <v>236</v>
      </c>
      <c r="D18" s="68" t="s">
        <v>247</v>
      </c>
      <c r="E18" s="69">
        <v>0</v>
      </c>
      <c r="F18" s="69">
        <v>213653</v>
      </c>
      <c r="G18" s="69">
        <v>0</v>
      </c>
      <c r="H18" s="69">
        <v>213653</v>
      </c>
      <c r="I18" s="69">
        <v>0</v>
      </c>
      <c r="J18" s="70">
        <v>0</v>
      </c>
    </row>
    <row r="19" spans="1:10" s="27" customFormat="1" ht="15">
      <c r="A19" s="67" t="s">
        <v>232</v>
      </c>
      <c r="B19" s="71" t="s">
        <v>248</v>
      </c>
      <c r="C19" s="71" t="s">
        <v>229</v>
      </c>
      <c r="D19" s="68" t="s">
        <v>249</v>
      </c>
      <c r="E19" s="69">
        <v>6995000</v>
      </c>
      <c r="F19" s="69">
        <v>39086303</v>
      </c>
      <c r="G19" s="69">
        <v>6995000</v>
      </c>
      <c r="H19" s="69">
        <v>39086303</v>
      </c>
      <c r="I19" s="69">
        <v>0</v>
      </c>
      <c r="J19" s="70">
        <v>0</v>
      </c>
    </row>
    <row r="20" spans="1:10" s="27" customFormat="1" ht="15">
      <c r="A20" s="67" t="s">
        <v>232</v>
      </c>
      <c r="B20" s="71" t="s">
        <v>248</v>
      </c>
      <c r="C20" s="71" t="s">
        <v>232</v>
      </c>
      <c r="D20" s="68" t="s">
        <v>250</v>
      </c>
      <c r="E20" s="69">
        <v>6995000</v>
      </c>
      <c r="F20" s="69">
        <v>39086303</v>
      </c>
      <c r="G20" s="69">
        <v>6995000</v>
      </c>
      <c r="H20" s="69">
        <v>39086303</v>
      </c>
      <c r="I20" s="69">
        <v>0</v>
      </c>
      <c r="J20" s="70">
        <v>0</v>
      </c>
    </row>
    <row r="21" spans="1:10" s="27" customFormat="1" ht="15">
      <c r="A21" s="67" t="s">
        <v>251</v>
      </c>
      <c r="B21" s="71" t="s">
        <v>229</v>
      </c>
      <c r="C21" s="71" t="s">
        <v>229</v>
      </c>
      <c r="D21" s="68" t="s">
        <v>252</v>
      </c>
      <c r="E21" s="69">
        <v>13611</v>
      </c>
      <c r="F21" s="69">
        <v>769914</v>
      </c>
      <c r="G21" s="69">
        <v>13611</v>
      </c>
      <c r="H21" s="69">
        <v>769914</v>
      </c>
      <c r="I21" s="69">
        <v>0</v>
      </c>
      <c r="J21" s="70">
        <v>0</v>
      </c>
    </row>
    <row r="22" spans="1:10" s="27" customFormat="1" ht="15">
      <c r="A22" s="67" t="s">
        <v>251</v>
      </c>
      <c r="B22" s="71" t="s">
        <v>251</v>
      </c>
      <c r="C22" s="71" t="s">
        <v>229</v>
      </c>
      <c r="D22" s="68" t="s">
        <v>253</v>
      </c>
      <c r="E22" s="69">
        <v>13611</v>
      </c>
      <c r="F22" s="69">
        <v>769914</v>
      </c>
      <c r="G22" s="69">
        <v>13611</v>
      </c>
      <c r="H22" s="69">
        <v>769914</v>
      </c>
      <c r="I22" s="69">
        <v>0</v>
      </c>
      <c r="J22" s="70">
        <v>0</v>
      </c>
    </row>
    <row r="23" spans="1:10" s="27" customFormat="1" ht="15">
      <c r="A23" s="67" t="s">
        <v>251</v>
      </c>
      <c r="B23" s="71" t="s">
        <v>251</v>
      </c>
      <c r="C23" s="71" t="s">
        <v>232</v>
      </c>
      <c r="D23" s="68" t="s">
        <v>254</v>
      </c>
      <c r="E23" s="69">
        <v>13611</v>
      </c>
      <c r="F23" s="69">
        <v>769914</v>
      </c>
      <c r="G23" s="69">
        <v>13611</v>
      </c>
      <c r="H23" s="69">
        <v>769914</v>
      </c>
      <c r="I23" s="69">
        <v>0</v>
      </c>
      <c r="J23" s="70">
        <v>0</v>
      </c>
    </row>
    <row r="24" spans="1:10" s="27" customFormat="1" ht="15">
      <c r="A24" s="67" t="s">
        <v>239</v>
      </c>
      <c r="B24" s="71" t="s">
        <v>229</v>
      </c>
      <c r="C24" s="71" t="s">
        <v>229</v>
      </c>
      <c r="D24" s="68" t="s">
        <v>255</v>
      </c>
      <c r="E24" s="69">
        <v>598974</v>
      </c>
      <c r="F24" s="69">
        <v>1776790</v>
      </c>
      <c r="G24" s="69">
        <v>598974</v>
      </c>
      <c r="H24" s="69">
        <v>1776790</v>
      </c>
      <c r="I24" s="69">
        <v>0</v>
      </c>
      <c r="J24" s="70">
        <v>0</v>
      </c>
    </row>
    <row r="25" spans="1:10" s="27" customFormat="1" ht="15">
      <c r="A25" s="67" t="s">
        <v>239</v>
      </c>
      <c r="B25" s="71" t="s">
        <v>232</v>
      </c>
      <c r="C25" s="71" t="s">
        <v>229</v>
      </c>
      <c r="D25" s="68" t="s">
        <v>256</v>
      </c>
      <c r="E25" s="69">
        <v>15390</v>
      </c>
      <c r="F25" s="69">
        <v>48140</v>
      </c>
      <c r="G25" s="69">
        <v>15390</v>
      </c>
      <c r="H25" s="69">
        <v>48140</v>
      </c>
      <c r="I25" s="69">
        <v>0</v>
      </c>
      <c r="J25" s="70">
        <v>0</v>
      </c>
    </row>
    <row r="26" spans="1:10" s="27" customFormat="1" ht="15">
      <c r="A26" s="67" t="s">
        <v>239</v>
      </c>
      <c r="B26" s="71" t="s">
        <v>232</v>
      </c>
      <c r="C26" s="71" t="s">
        <v>232</v>
      </c>
      <c r="D26" s="68" t="s">
        <v>257</v>
      </c>
      <c r="E26" s="69">
        <v>1790</v>
      </c>
      <c r="F26" s="69">
        <v>7940</v>
      </c>
      <c r="G26" s="69">
        <v>1790</v>
      </c>
      <c r="H26" s="69">
        <v>7940</v>
      </c>
      <c r="I26" s="69">
        <v>0</v>
      </c>
      <c r="J26" s="70">
        <v>0</v>
      </c>
    </row>
    <row r="27" spans="1:10" s="27" customFormat="1" ht="15">
      <c r="A27" s="67" t="s">
        <v>239</v>
      </c>
      <c r="B27" s="71" t="s">
        <v>232</v>
      </c>
      <c r="C27" s="71" t="s">
        <v>236</v>
      </c>
      <c r="D27" s="68" t="s">
        <v>258</v>
      </c>
      <c r="E27" s="69">
        <v>13600</v>
      </c>
      <c r="F27" s="69">
        <v>40200</v>
      </c>
      <c r="G27" s="69">
        <v>13600</v>
      </c>
      <c r="H27" s="69">
        <v>40200</v>
      </c>
      <c r="I27" s="69">
        <v>0</v>
      </c>
      <c r="J27" s="70">
        <v>0</v>
      </c>
    </row>
    <row r="28" spans="1:10" s="27" customFormat="1" ht="15">
      <c r="A28" s="67" t="s">
        <v>239</v>
      </c>
      <c r="B28" s="71" t="s">
        <v>236</v>
      </c>
      <c r="C28" s="71" t="s">
        <v>229</v>
      </c>
      <c r="D28" s="68" t="s">
        <v>259</v>
      </c>
      <c r="E28" s="69">
        <v>583584</v>
      </c>
      <c r="F28" s="69">
        <v>1728650</v>
      </c>
      <c r="G28" s="69">
        <v>583584</v>
      </c>
      <c r="H28" s="69">
        <v>1728650</v>
      </c>
      <c r="I28" s="69">
        <v>0</v>
      </c>
      <c r="J28" s="70">
        <v>0</v>
      </c>
    </row>
    <row r="29" spans="1:10" s="27" customFormat="1" ht="15">
      <c r="A29" s="67" t="s">
        <v>239</v>
      </c>
      <c r="B29" s="71" t="s">
        <v>236</v>
      </c>
      <c r="C29" s="71" t="s">
        <v>239</v>
      </c>
      <c r="D29" s="68" t="s">
        <v>260</v>
      </c>
      <c r="E29" s="69">
        <v>104</v>
      </c>
      <c r="F29" s="69">
        <v>1281</v>
      </c>
      <c r="G29" s="69">
        <v>104</v>
      </c>
      <c r="H29" s="69">
        <v>1281</v>
      </c>
      <c r="I29" s="69">
        <v>0</v>
      </c>
      <c r="J29" s="70">
        <v>0</v>
      </c>
    </row>
    <row r="30" spans="1:10" s="27" customFormat="1" ht="15">
      <c r="A30" s="67" t="s">
        <v>239</v>
      </c>
      <c r="B30" s="71" t="s">
        <v>236</v>
      </c>
      <c r="C30" s="71" t="s">
        <v>261</v>
      </c>
      <c r="D30" s="68" t="s">
        <v>262</v>
      </c>
      <c r="E30" s="69">
        <v>575000</v>
      </c>
      <c r="F30" s="69">
        <v>1611650</v>
      </c>
      <c r="G30" s="69">
        <v>575000</v>
      </c>
      <c r="H30" s="69">
        <v>1611650</v>
      </c>
      <c r="I30" s="69">
        <v>0</v>
      </c>
      <c r="J30" s="70">
        <v>0</v>
      </c>
    </row>
    <row r="31" spans="1:10" s="27" customFormat="1" ht="15">
      <c r="A31" s="67" t="s">
        <v>239</v>
      </c>
      <c r="B31" s="71" t="s">
        <v>236</v>
      </c>
      <c r="C31" s="71" t="s">
        <v>263</v>
      </c>
      <c r="D31" s="68" t="s">
        <v>264</v>
      </c>
      <c r="E31" s="69">
        <v>8480</v>
      </c>
      <c r="F31" s="69">
        <v>115719</v>
      </c>
      <c r="G31" s="69">
        <v>8480</v>
      </c>
      <c r="H31" s="69">
        <v>115719</v>
      </c>
      <c r="I31" s="69">
        <v>0</v>
      </c>
      <c r="J31" s="70">
        <v>0</v>
      </c>
    </row>
    <row r="32" spans="1:10" s="27" customFormat="1" ht="15">
      <c r="A32" s="67" t="s">
        <v>242</v>
      </c>
      <c r="B32" s="71" t="s">
        <v>229</v>
      </c>
      <c r="C32" s="71" t="s">
        <v>229</v>
      </c>
      <c r="D32" s="68" t="s">
        <v>265</v>
      </c>
      <c r="E32" s="69">
        <v>33464</v>
      </c>
      <c r="F32" s="69">
        <v>376629</v>
      </c>
      <c r="G32" s="69">
        <v>33464</v>
      </c>
      <c r="H32" s="69">
        <v>376629</v>
      </c>
      <c r="I32" s="69">
        <v>0</v>
      </c>
      <c r="J32" s="70">
        <v>0</v>
      </c>
    </row>
    <row r="33" spans="1:10" s="27" customFormat="1" ht="15">
      <c r="A33" s="67" t="s">
        <v>242</v>
      </c>
      <c r="B33" s="71" t="s">
        <v>232</v>
      </c>
      <c r="C33" s="71" t="s">
        <v>229</v>
      </c>
      <c r="D33" s="68" t="s">
        <v>266</v>
      </c>
      <c r="E33" s="69">
        <v>33464</v>
      </c>
      <c r="F33" s="69">
        <v>366816</v>
      </c>
      <c r="G33" s="69">
        <v>33464</v>
      </c>
      <c r="H33" s="69">
        <v>366816</v>
      </c>
      <c r="I33" s="69">
        <v>0</v>
      </c>
      <c r="J33" s="70">
        <v>0</v>
      </c>
    </row>
    <row r="34" spans="1:10" s="27" customFormat="1" ht="15">
      <c r="A34" s="67" t="s">
        <v>242</v>
      </c>
      <c r="B34" s="71" t="s">
        <v>232</v>
      </c>
      <c r="C34" s="71" t="s">
        <v>232</v>
      </c>
      <c r="D34" s="68" t="s">
        <v>267</v>
      </c>
      <c r="E34" s="69">
        <v>12498</v>
      </c>
      <c r="F34" s="69">
        <v>49998</v>
      </c>
      <c r="G34" s="69">
        <v>12498</v>
      </c>
      <c r="H34" s="69">
        <v>49998</v>
      </c>
      <c r="I34" s="69">
        <v>0</v>
      </c>
      <c r="J34" s="70">
        <v>0</v>
      </c>
    </row>
    <row r="35" spans="1:10" s="27" customFormat="1" ht="15">
      <c r="A35" s="67" t="s">
        <v>242</v>
      </c>
      <c r="B35" s="71" t="s">
        <v>232</v>
      </c>
      <c r="C35" s="71" t="s">
        <v>236</v>
      </c>
      <c r="D35" s="68" t="s">
        <v>268</v>
      </c>
      <c r="E35" s="69">
        <v>20966</v>
      </c>
      <c r="F35" s="69">
        <v>316818</v>
      </c>
      <c r="G35" s="69">
        <v>20966</v>
      </c>
      <c r="H35" s="69">
        <v>316818</v>
      </c>
      <c r="I35" s="69">
        <v>0</v>
      </c>
      <c r="J35" s="70">
        <v>0</v>
      </c>
    </row>
    <row r="36" spans="1:10" s="27" customFormat="1" ht="15">
      <c r="A36" s="67" t="s">
        <v>242</v>
      </c>
      <c r="B36" s="71" t="s">
        <v>269</v>
      </c>
      <c r="C36" s="71" t="s">
        <v>229</v>
      </c>
      <c r="D36" s="68" t="s">
        <v>270</v>
      </c>
      <c r="E36" s="69">
        <v>0</v>
      </c>
      <c r="F36" s="69">
        <v>9813</v>
      </c>
      <c r="G36" s="69">
        <v>0</v>
      </c>
      <c r="H36" s="69">
        <v>9813</v>
      </c>
      <c r="I36" s="69">
        <v>0</v>
      </c>
      <c r="J36" s="70">
        <v>0</v>
      </c>
    </row>
    <row r="37" spans="1:10" s="27" customFormat="1" ht="15">
      <c r="A37" s="67" t="s">
        <v>242</v>
      </c>
      <c r="B37" s="71" t="s">
        <v>269</v>
      </c>
      <c r="C37" s="71" t="s">
        <v>232</v>
      </c>
      <c r="D37" s="68" t="s">
        <v>271</v>
      </c>
      <c r="E37" s="69">
        <v>0</v>
      </c>
      <c r="F37" s="69">
        <v>9813</v>
      </c>
      <c r="G37" s="69">
        <v>0</v>
      </c>
      <c r="H37" s="69">
        <v>9813</v>
      </c>
      <c r="I37" s="69">
        <v>0</v>
      </c>
      <c r="J37" s="70">
        <v>0</v>
      </c>
    </row>
    <row r="38" spans="1:10" s="27" customFormat="1" ht="15">
      <c r="A38" s="67" t="s">
        <v>272</v>
      </c>
      <c r="B38" s="71" t="s">
        <v>229</v>
      </c>
      <c r="C38" s="71" t="s">
        <v>229</v>
      </c>
      <c r="D38" s="68" t="s">
        <v>273</v>
      </c>
      <c r="E38" s="69">
        <v>19494332</v>
      </c>
      <c r="F38" s="69">
        <v>37335941</v>
      </c>
      <c r="G38" s="69">
        <v>400500</v>
      </c>
      <c r="H38" s="69">
        <v>17556904</v>
      </c>
      <c r="I38" s="69">
        <v>19093832</v>
      </c>
      <c r="J38" s="70">
        <v>19779037</v>
      </c>
    </row>
    <row r="39" spans="1:10" s="27" customFormat="1" ht="15">
      <c r="A39" s="67" t="s">
        <v>272</v>
      </c>
      <c r="B39" s="71" t="s">
        <v>232</v>
      </c>
      <c r="C39" s="71" t="s">
        <v>229</v>
      </c>
      <c r="D39" s="68" t="s">
        <v>274</v>
      </c>
      <c r="E39" s="69">
        <v>19494332</v>
      </c>
      <c r="F39" s="69">
        <v>37335941</v>
      </c>
      <c r="G39" s="69">
        <v>400500</v>
      </c>
      <c r="H39" s="69">
        <v>17556904</v>
      </c>
      <c r="I39" s="69">
        <v>19093832</v>
      </c>
      <c r="J39" s="70">
        <v>19779037</v>
      </c>
    </row>
    <row r="40" spans="1:10" s="27" customFormat="1" ht="15">
      <c r="A40" s="67" t="s">
        <v>272</v>
      </c>
      <c r="B40" s="71" t="s">
        <v>232</v>
      </c>
      <c r="C40" s="71" t="s">
        <v>232</v>
      </c>
      <c r="D40" s="68" t="s">
        <v>275</v>
      </c>
      <c r="E40" s="69">
        <v>0</v>
      </c>
      <c r="F40" s="69">
        <v>706041</v>
      </c>
      <c r="G40" s="69">
        <v>0</v>
      </c>
      <c r="H40" s="69">
        <v>706041</v>
      </c>
      <c r="I40" s="69">
        <v>0</v>
      </c>
      <c r="J40" s="70">
        <v>0</v>
      </c>
    </row>
    <row r="41" spans="1:10" s="27" customFormat="1" ht="15">
      <c r="A41" s="67" t="s">
        <v>272</v>
      </c>
      <c r="B41" s="71" t="s">
        <v>232</v>
      </c>
      <c r="C41" s="71" t="s">
        <v>236</v>
      </c>
      <c r="D41" s="68" t="s">
        <v>276</v>
      </c>
      <c r="E41" s="69">
        <v>19494332</v>
      </c>
      <c r="F41" s="69">
        <v>36629900</v>
      </c>
      <c r="G41" s="69">
        <v>400500</v>
      </c>
      <c r="H41" s="69">
        <v>16850863</v>
      </c>
      <c r="I41" s="69">
        <v>19093832</v>
      </c>
      <c r="J41" s="70">
        <v>19779037</v>
      </c>
    </row>
    <row r="42" spans="1:10" s="27" customFormat="1" ht="15">
      <c r="A42" s="67" t="s">
        <v>277</v>
      </c>
      <c r="B42" s="71" t="s">
        <v>229</v>
      </c>
      <c r="C42" s="71" t="s">
        <v>229</v>
      </c>
      <c r="D42" s="68" t="s">
        <v>278</v>
      </c>
      <c r="E42" s="69">
        <v>447044</v>
      </c>
      <c r="F42" s="69">
        <v>1204340</v>
      </c>
      <c r="G42" s="69">
        <v>447044</v>
      </c>
      <c r="H42" s="69">
        <v>1204340</v>
      </c>
      <c r="I42" s="69">
        <v>0</v>
      </c>
      <c r="J42" s="70">
        <v>0</v>
      </c>
    </row>
    <row r="43" spans="1:10" s="27" customFormat="1" ht="15">
      <c r="A43" s="67" t="s">
        <v>277</v>
      </c>
      <c r="B43" s="71" t="s">
        <v>232</v>
      </c>
      <c r="C43" s="71" t="s">
        <v>229</v>
      </c>
      <c r="D43" s="68" t="s">
        <v>279</v>
      </c>
      <c r="E43" s="69">
        <v>0</v>
      </c>
      <c r="F43" s="69">
        <v>96360</v>
      </c>
      <c r="G43" s="69">
        <v>0</v>
      </c>
      <c r="H43" s="69">
        <v>96360</v>
      </c>
      <c r="I43" s="69">
        <v>0</v>
      </c>
      <c r="J43" s="70">
        <v>0</v>
      </c>
    </row>
    <row r="44" spans="1:10" s="27" customFormat="1" ht="15">
      <c r="A44" s="67" t="s">
        <v>277</v>
      </c>
      <c r="B44" s="71" t="s">
        <v>232</v>
      </c>
      <c r="C44" s="71" t="s">
        <v>232</v>
      </c>
      <c r="D44" s="68" t="s">
        <v>280</v>
      </c>
      <c r="E44" s="69">
        <v>0</v>
      </c>
      <c r="F44" s="69">
        <v>96360</v>
      </c>
      <c r="G44" s="69">
        <v>0</v>
      </c>
      <c r="H44" s="69">
        <v>96360</v>
      </c>
      <c r="I44" s="69">
        <v>0</v>
      </c>
      <c r="J44" s="70">
        <v>0</v>
      </c>
    </row>
    <row r="45" spans="1:10" s="27" customFormat="1" ht="15">
      <c r="A45" s="67" t="s">
        <v>277</v>
      </c>
      <c r="B45" s="71" t="s">
        <v>236</v>
      </c>
      <c r="C45" s="71" t="s">
        <v>229</v>
      </c>
      <c r="D45" s="68" t="s">
        <v>281</v>
      </c>
      <c r="E45" s="69">
        <v>447044</v>
      </c>
      <c r="F45" s="69">
        <v>1107980</v>
      </c>
      <c r="G45" s="69">
        <v>447044</v>
      </c>
      <c r="H45" s="69">
        <v>1107980</v>
      </c>
      <c r="I45" s="69">
        <v>0</v>
      </c>
      <c r="J45" s="70">
        <v>0</v>
      </c>
    </row>
    <row r="46" spans="1:10" s="27" customFormat="1" ht="15">
      <c r="A46" s="67" t="s">
        <v>277</v>
      </c>
      <c r="B46" s="71" t="s">
        <v>236</v>
      </c>
      <c r="C46" s="71" t="s">
        <v>232</v>
      </c>
      <c r="D46" s="68" t="s">
        <v>282</v>
      </c>
      <c r="E46" s="69">
        <v>0</v>
      </c>
      <c r="F46" s="69">
        <v>17206</v>
      </c>
      <c r="G46" s="69">
        <v>0</v>
      </c>
      <c r="H46" s="69">
        <v>17206</v>
      </c>
      <c r="I46" s="69">
        <v>0</v>
      </c>
      <c r="J46" s="70">
        <v>0</v>
      </c>
    </row>
    <row r="47" spans="1:10" s="27" customFormat="1" ht="15">
      <c r="A47" s="67" t="s">
        <v>277</v>
      </c>
      <c r="B47" s="71" t="s">
        <v>236</v>
      </c>
      <c r="C47" s="71" t="s">
        <v>239</v>
      </c>
      <c r="D47" s="68" t="s">
        <v>283</v>
      </c>
      <c r="E47" s="69">
        <v>1294</v>
      </c>
      <c r="F47" s="69">
        <v>627624</v>
      </c>
      <c r="G47" s="69">
        <v>1294</v>
      </c>
      <c r="H47" s="69">
        <v>627624</v>
      </c>
      <c r="I47" s="69">
        <v>0</v>
      </c>
      <c r="J47" s="70">
        <v>0</v>
      </c>
    </row>
    <row r="48" spans="1:10" s="27" customFormat="1" ht="15">
      <c r="A48" s="67" t="s">
        <v>277</v>
      </c>
      <c r="B48" s="71" t="s">
        <v>236</v>
      </c>
      <c r="C48" s="71" t="s">
        <v>284</v>
      </c>
      <c r="D48" s="68" t="s">
        <v>285</v>
      </c>
      <c r="E48" s="69">
        <v>445750</v>
      </c>
      <c r="F48" s="69">
        <v>463150</v>
      </c>
      <c r="G48" s="69">
        <v>445750</v>
      </c>
      <c r="H48" s="69">
        <v>463150</v>
      </c>
      <c r="I48" s="69">
        <v>0</v>
      </c>
      <c r="J48" s="70">
        <v>0</v>
      </c>
    </row>
    <row r="49" spans="1:10" s="27" customFormat="1" ht="15">
      <c r="A49" s="67" t="s">
        <v>229</v>
      </c>
      <c r="B49" s="71" t="s">
        <v>229</v>
      </c>
      <c r="C49" s="71" t="s">
        <v>229</v>
      </c>
      <c r="D49" s="68" t="s">
        <v>286</v>
      </c>
      <c r="E49" s="69">
        <v>0</v>
      </c>
      <c r="F49" s="69">
        <v>0</v>
      </c>
      <c r="G49" s="69">
        <v>0</v>
      </c>
      <c r="H49" s="69">
        <v>0</v>
      </c>
      <c r="I49" s="69">
        <v>0</v>
      </c>
      <c r="J49" s="70">
        <v>0</v>
      </c>
    </row>
    <row r="50" spans="1:10" s="27" customFormat="1" ht="15">
      <c r="A50" s="67" t="s">
        <v>229</v>
      </c>
      <c r="B50" s="71" t="s">
        <v>229</v>
      </c>
      <c r="C50" s="71" t="s">
        <v>229</v>
      </c>
      <c r="D50" s="68" t="s">
        <v>287</v>
      </c>
      <c r="E50" s="69">
        <v>27651108</v>
      </c>
      <c r="F50" s="69">
        <v>81135274</v>
      </c>
      <c r="G50" s="69" t="s">
        <v>229</v>
      </c>
      <c r="H50" s="69" t="s">
        <v>229</v>
      </c>
      <c r="I50" s="69" t="s">
        <v>229</v>
      </c>
      <c r="J50" s="70" t="s">
        <v>229</v>
      </c>
    </row>
    <row r="51" spans="1:10" s="27" customFormat="1" ht="15.75">
      <c r="A51" s="112" t="s">
        <v>369</v>
      </c>
      <c r="B51" s="112"/>
      <c r="C51" s="112"/>
      <c r="D51" s="112"/>
      <c r="E51" s="112"/>
      <c r="F51" s="112"/>
      <c r="G51" s="112"/>
      <c r="H51" s="112"/>
      <c r="I51" s="112"/>
      <c r="J51" s="112"/>
    </row>
    <row r="52" spans="1:10" s="27" customFormat="1" ht="15.75">
      <c r="A52" s="112" t="s">
        <v>370</v>
      </c>
      <c r="B52" s="112"/>
      <c r="C52" s="112"/>
      <c r="D52" s="112"/>
      <c r="E52" s="112"/>
      <c r="F52" s="112"/>
      <c r="G52" s="112"/>
      <c r="H52" s="112"/>
      <c r="I52" s="112"/>
      <c r="J52" s="112"/>
    </row>
    <row r="53" spans="1:10" s="27" customFormat="1" ht="15.75">
      <c r="A53" s="113" t="s">
        <v>371</v>
      </c>
      <c r="B53" s="113"/>
      <c r="C53" s="113"/>
      <c r="D53" s="113"/>
      <c r="E53" s="113"/>
      <c r="F53" s="113"/>
      <c r="G53" s="113"/>
      <c r="H53" s="113"/>
      <c r="I53" s="113"/>
      <c r="J53" s="113"/>
    </row>
    <row r="54" spans="1:10" s="49" customFormat="1" ht="16.5" customHeight="1">
      <c r="A54" s="114" t="s">
        <v>222</v>
      </c>
      <c r="B54" s="115"/>
      <c r="C54" s="115"/>
      <c r="D54" s="116"/>
      <c r="E54" s="117" t="s">
        <v>223</v>
      </c>
      <c r="F54" s="118"/>
      <c r="G54" s="117" t="s">
        <v>288</v>
      </c>
      <c r="H54" s="118"/>
      <c r="I54" s="117" t="s">
        <v>289</v>
      </c>
      <c r="J54" s="118"/>
    </row>
    <row r="55" spans="1:10" s="49" customFormat="1" ht="16.5" customHeight="1">
      <c r="A55" s="72" t="s">
        <v>85</v>
      </c>
      <c r="B55" s="73" t="s">
        <v>86</v>
      </c>
      <c r="C55" s="73" t="s">
        <v>87</v>
      </c>
      <c r="D55" s="74" t="s">
        <v>226</v>
      </c>
      <c r="E55" s="75" t="s">
        <v>227</v>
      </c>
      <c r="F55" s="75" t="s">
        <v>228</v>
      </c>
      <c r="G55" s="75" t="s">
        <v>227</v>
      </c>
      <c r="H55" s="75" t="s">
        <v>228</v>
      </c>
      <c r="I55" s="75" t="s">
        <v>227</v>
      </c>
      <c r="J55" s="75" t="s">
        <v>228</v>
      </c>
    </row>
    <row r="56" spans="1:10" s="49" customFormat="1" ht="15.75" customHeight="1">
      <c r="A56" s="67" t="s">
        <v>229</v>
      </c>
      <c r="B56" s="66" t="s">
        <v>229</v>
      </c>
      <c r="C56" s="66" t="s">
        <v>229</v>
      </c>
      <c r="D56" s="68" t="s">
        <v>230</v>
      </c>
      <c r="E56" s="69">
        <v>11484637</v>
      </c>
      <c r="F56" s="69">
        <v>57314780</v>
      </c>
      <c r="G56" s="69">
        <v>8053724</v>
      </c>
      <c r="H56" s="69">
        <v>37336068</v>
      </c>
      <c r="I56" s="69">
        <v>3430913</v>
      </c>
      <c r="J56" s="70">
        <v>19978712</v>
      </c>
    </row>
    <row r="57" spans="1:10" s="27" customFormat="1" ht="15">
      <c r="A57" s="67" t="s">
        <v>229</v>
      </c>
      <c r="B57" s="71" t="s">
        <v>229</v>
      </c>
      <c r="C57" s="71" t="s">
        <v>229</v>
      </c>
      <c r="D57" s="68" t="s">
        <v>231</v>
      </c>
      <c r="E57" s="69">
        <v>8005724</v>
      </c>
      <c r="F57" s="69">
        <v>36728532</v>
      </c>
      <c r="G57" s="69">
        <v>8005724</v>
      </c>
      <c r="H57" s="69">
        <v>36728532</v>
      </c>
      <c r="I57" s="69">
        <v>0</v>
      </c>
      <c r="J57" s="70">
        <v>0</v>
      </c>
    </row>
    <row r="58" spans="1:10" s="27" customFormat="1" ht="15.75" customHeight="1">
      <c r="A58" s="67" t="s">
        <v>232</v>
      </c>
      <c r="B58" s="71" t="s">
        <v>229</v>
      </c>
      <c r="C58" s="71" t="s">
        <v>229</v>
      </c>
      <c r="D58" s="68" t="s">
        <v>290</v>
      </c>
      <c r="E58" s="69">
        <v>5180615</v>
      </c>
      <c r="F58" s="69">
        <v>21217011</v>
      </c>
      <c r="G58" s="69">
        <v>5180615</v>
      </c>
      <c r="H58" s="69">
        <v>21217011</v>
      </c>
      <c r="I58" s="69">
        <v>0</v>
      </c>
      <c r="J58" s="70">
        <v>0</v>
      </c>
    </row>
    <row r="59" spans="1:10" s="27" customFormat="1" ht="15">
      <c r="A59" s="67" t="s">
        <v>232</v>
      </c>
      <c r="B59" s="71" t="s">
        <v>291</v>
      </c>
      <c r="C59" s="71" t="s">
        <v>229</v>
      </c>
      <c r="D59" s="68" t="s">
        <v>292</v>
      </c>
      <c r="E59" s="69">
        <v>1216258</v>
      </c>
      <c r="F59" s="69">
        <v>6557267</v>
      </c>
      <c r="G59" s="69">
        <v>1216258</v>
      </c>
      <c r="H59" s="69">
        <v>6557267</v>
      </c>
      <c r="I59" s="69">
        <v>0</v>
      </c>
      <c r="J59" s="70">
        <v>0</v>
      </c>
    </row>
    <row r="60" spans="1:10" s="27" customFormat="1" ht="15">
      <c r="A60" s="67" t="s">
        <v>232</v>
      </c>
      <c r="B60" s="71" t="s">
        <v>291</v>
      </c>
      <c r="C60" s="71" t="s">
        <v>232</v>
      </c>
      <c r="D60" s="68" t="s">
        <v>293</v>
      </c>
      <c r="E60" s="69">
        <v>1042216</v>
      </c>
      <c r="F60" s="69">
        <v>5718771</v>
      </c>
      <c r="G60" s="69">
        <v>1042216</v>
      </c>
      <c r="H60" s="69">
        <v>5718771</v>
      </c>
      <c r="I60" s="69">
        <v>0</v>
      </c>
      <c r="J60" s="70">
        <v>0</v>
      </c>
    </row>
    <row r="61" spans="1:10" s="27" customFormat="1" ht="15">
      <c r="A61" s="67" t="s">
        <v>232</v>
      </c>
      <c r="B61" s="71" t="s">
        <v>291</v>
      </c>
      <c r="C61" s="71" t="s">
        <v>236</v>
      </c>
      <c r="D61" s="68" t="s">
        <v>294</v>
      </c>
      <c r="E61" s="69">
        <v>7000</v>
      </c>
      <c r="F61" s="69">
        <v>26400</v>
      </c>
      <c r="G61" s="69">
        <v>7000</v>
      </c>
      <c r="H61" s="69">
        <v>26400</v>
      </c>
      <c r="I61" s="69">
        <v>0</v>
      </c>
      <c r="J61" s="70">
        <v>0</v>
      </c>
    </row>
    <row r="62" spans="1:10" s="27" customFormat="1" ht="15">
      <c r="A62" s="67" t="s">
        <v>232</v>
      </c>
      <c r="B62" s="71" t="s">
        <v>291</v>
      </c>
      <c r="C62" s="71" t="s">
        <v>251</v>
      </c>
      <c r="D62" s="68" t="s">
        <v>295</v>
      </c>
      <c r="E62" s="69">
        <v>114342</v>
      </c>
      <c r="F62" s="69">
        <v>308642</v>
      </c>
      <c r="G62" s="69">
        <v>114342</v>
      </c>
      <c r="H62" s="69">
        <v>308642</v>
      </c>
      <c r="I62" s="69">
        <v>0</v>
      </c>
      <c r="J62" s="70">
        <v>0</v>
      </c>
    </row>
    <row r="63" spans="1:10" s="27" customFormat="1" ht="15">
      <c r="A63" s="67" t="s">
        <v>232</v>
      </c>
      <c r="B63" s="71" t="s">
        <v>291</v>
      </c>
      <c r="C63" s="71" t="s">
        <v>269</v>
      </c>
      <c r="D63" s="68" t="s">
        <v>296</v>
      </c>
      <c r="E63" s="69">
        <v>52700</v>
      </c>
      <c r="F63" s="69">
        <v>503454</v>
      </c>
      <c r="G63" s="69">
        <v>52700</v>
      </c>
      <c r="H63" s="69">
        <v>503454</v>
      </c>
      <c r="I63" s="69">
        <v>0</v>
      </c>
      <c r="J63" s="70">
        <v>0</v>
      </c>
    </row>
    <row r="64" spans="1:10" s="27" customFormat="1" ht="15">
      <c r="A64" s="67" t="s">
        <v>232</v>
      </c>
      <c r="B64" s="71" t="s">
        <v>297</v>
      </c>
      <c r="C64" s="71" t="s">
        <v>229</v>
      </c>
      <c r="D64" s="68" t="s">
        <v>298</v>
      </c>
      <c r="E64" s="69">
        <v>1010801</v>
      </c>
      <c r="F64" s="69">
        <v>5004256</v>
      </c>
      <c r="G64" s="69">
        <v>1010801</v>
      </c>
      <c r="H64" s="69">
        <v>5004256</v>
      </c>
      <c r="I64" s="69">
        <v>0</v>
      </c>
      <c r="J64" s="70">
        <v>0</v>
      </c>
    </row>
    <row r="65" spans="1:10" s="27" customFormat="1" ht="15">
      <c r="A65" s="67" t="s">
        <v>232</v>
      </c>
      <c r="B65" s="71" t="s">
        <v>297</v>
      </c>
      <c r="C65" s="71" t="s">
        <v>236</v>
      </c>
      <c r="D65" s="68" t="s">
        <v>299</v>
      </c>
      <c r="E65" s="69">
        <v>881345</v>
      </c>
      <c r="F65" s="69">
        <v>4393770</v>
      </c>
      <c r="G65" s="69">
        <v>881345</v>
      </c>
      <c r="H65" s="69">
        <v>4393770</v>
      </c>
      <c r="I65" s="69">
        <v>0</v>
      </c>
      <c r="J65" s="70">
        <v>0</v>
      </c>
    </row>
    <row r="66" spans="1:10" s="27" customFormat="1" ht="15">
      <c r="A66" s="67" t="s">
        <v>232</v>
      </c>
      <c r="B66" s="71" t="s">
        <v>297</v>
      </c>
      <c r="C66" s="71" t="s">
        <v>251</v>
      </c>
      <c r="D66" s="68" t="s">
        <v>300</v>
      </c>
      <c r="E66" s="69">
        <v>5714</v>
      </c>
      <c r="F66" s="69">
        <v>11198</v>
      </c>
      <c r="G66" s="69">
        <v>5714</v>
      </c>
      <c r="H66" s="69">
        <v>11198</v>
      </c>
      <c r="I66" s="69">
        <v>0</v>
      </c>
      <c r="J66" s="70">
        <v>0</v>
      </c>
    </row>
    <row r="67" spans="1:10" s="27" customFormat="1" ht="15">
      <c r="A67" s="67" t="s">
        <v>232</v>
      </c>
      <c r="B67" s="71" t="s">
        <v>297</v>
      </c>
      <c r="C67" s="71" t="s">
        <v>239</v>
      </c>
      <c r="D67" s="68" t="s">
        <v>301</v>
      </c>
      <c r="E67" s="69">
        <v>2451</v>
      </c>
      <c r="F67" s="69">
        <v>8356</v>
      </c>
      <c r="G67" s="69">
        <v>2451</v>
      </c>
      <c r="H67" s="69">
        <v>8356</v>
      </c>
      <c r="I67" s="69">
        <v>0</v>
      </c>
      <c r="J67" s="70">
        <v>0</v>
      </c>
    </row>
    <row r="68" spans="1:10" s="27" customFormat="1" ht="15">
      <c r="A68" s="67" t="s">
        <v>232</v>
      </c>
      <c r="B68" s="71" t="s">
        <v>297</v>
      </c>
      <c r="C68" s="71" t="s">
        <v>269</v>
      </c>
      <c r="D68" s="68" t="s">
        <v>302</v>
      </c>
      <c r="E68" s="69">
        <v>92108</v>
      </c>
      <c r="F68" s="69">
        <v>238662</v>
      </c>
      <c r="G68" s="69">
        <v>92108</v>
      </c>
      <c r="H68" s="69">
        <v>238662</v>
      </c>
      <c r="I68" s="69">
        <v>0</v>
      </c>
      <c r="J68" s="70">
        <v>0</v>
      </c>
    </row>
    <row r="69" spans="1:10" s="27" customFormat="1" ht="15">
      <c r="A69" s="67" t="s">
        <v>232</v>
      </c>
      <c r="B69" s="71" t="s">
        <v>297</v>
      </c>
      <c r="C69" s="71" t="s">
        <v>245</v>
      </c>
      <c r="D69" s="68" t="s">
        <v>303</v>
      </c>
      <c r="E69" s="69">
        <v>29183</v>
      </c>
      <c r="F69" s="69">
        <v>352270</v>
      </c>
      <c r="G69" s="69">
        <v>29183</v>
      </c>
      <c r="H69" s="69">
        <v>352270</v>
      </c>
      <c r="I69" s="69">
        <v>0</v>
      </c>
      <c r="J69" s="70">
        <v>0</v>
      </c>
    </row>
    <row r="70" spans="1:10" s="27" customFormat="1" ht="15">
      <c r="A70" s="67" t="s">
        <v>232</v>
      </c>
      <c r="B70" s="71" t="s">
        <v>304</v>
      </c>
      <c r="C70" s="71" t="s">
        <v>229</v>
      </c>
      <c r="D70" s="68" t="s">
        <v>305</v>
      </c>
      <c r="E70" s="69">
        <v>0</v>
      </c>
      <c r="F70" s="69">
        <v>5714</v>
      </c>
      <c r="G70" s="69">
        <v>0</v>
      </c>
      <c r="H70" s="69">
        <v>5714</v>
      </c>
      <c r="I70" s="69">
        <v>0</v>
      </c>
      <c r="J70" s="70">
        <v>0</v>
      </c>
    </row>
    <row r="71" spans="1:10" s="27" customFormat="1" ht="15">
      <c r="A71" s="67" t="s">
        <v>232</v>
      </c>
      <c r="B71" s="71" t="s">
        <v>304</v>
      </c>
      <c r="C71" s="71" t="s">
        <v>236</v>
      </c>
      <c r="D71" s="68" t="s">
        <v>306</v>
      </c>
      <c r="E71" s="69">
        <v>0</v>
      </c>
      <c r="F71" s="69">
        <v>5714</v>
      </c>
      <c r="G71" s="69">
        <v>0</v>
      </c>
      <c r="H71" s="69">
        <v>5714</v>
      </c>
      <c r="I71" s="69">
        <v>0</v>
      </c>
      <c r="J71" s="70">
        <v>0</v>
      </c>
    </row>
    <row r="72" spans="1:10" s="27" customFormat="1" ht="15">
      <c r="A72" s="67" t="s">
        <v>232</v>
      </c>
      <c r="B72" s="71" t="s">
        <v>307</v>
      </c>
      <c r="C72" s="71" t="s">
        <v>229</v>
      </c>
      <c r="D72" s="68" t="s">
        <v>308</v>
      </c>
      <c r="E72" s="69">
        <v>2953556</v>
      </c>
      <c r="F72" s="69">
        <v>9649774</v>
      </c>
      <c r="G72" s="69">
        <v>2953556</v>
      </c>
      <c r="H72" s="69">
        <v>9649774</v>
      </c>
      <c r="I72" s="69">
        <v>0</v>
      </c>
      <c r="J72" s="70">
        <v>0</v>
      </c>
    </row>
    <row r="73" spans="1:10" s="27" customFormat="1" ht="15">
      <c r="A73" s="67" t="s">
        <v>232</v>
      </c>
      <c r="B73" s="71" t="s">
        <v>307</v>
      </c>
      <c r="C73" s="71" t="s">
        <v>232</v>
      </c>
      <c r="D73" s="68" t="s">
        <v>293</v>
      </c>
      <c r="E73" s="69">
        <v>1153556</v>
      </c>
      <c r="F73" s="69">
        <v>4001774</v>
      </c>
      <c r="G73" s="69">
        <v>1153556</v>
      </c>
      <c r="H73" s="69">
        <v>4001774</v>
      </c>
      <c r="I73" s="69">
        <v>0</v>
      </c>
      <c r="J73" s="70">
        <v>0</v>
      </c>
    </row>
    <row r="74" spans="1:10" s="27" customFormat="1" ht="15">
      <c r="A74" s="67" t="s">
        <v>232</v>
      </c>
      <c r="B74" s="71" t="s">
        <v>307</v>
      </c>
      <c r="C74" s="71" t="s">
        <v>236</v>
      </c>
      <c r="D74" s="68" t="s">
        <v>309</v>
      </c>
      <c r="E74" s="69">
        <v>1800000</v>
      </c>
      <c r="F74" s="69">
        <v>5648000</v>
      </c>
      <c r="G74" s="69">
        <v>1800000</v>
      </c>
      <c r="H74" s="69">
        <v>5648000</v>
      </c>
      <c r="I74" s="69">
        <v>0</v>
      </c>
      <c r="J74" s="70">
        <v>0</v>
      </c>
    </row>
    <row r="75" spans="1:10" s="27" customFormat="1" ht="15">
      <c r="A75" s="67" t="s">
        <v>236</v>
      </c>
      <c r="B75" s="71" t="s">
        <v>229</v>
      </c>
      <c r="C75" s="71" t="s">
        <v>229</v>
      </c>
      <c r="D75" s="68" t="s">
        <v>310</v>
      </c>
      <c r="E75" s="69">
        <v>721810</v>
      </c>
      <c r="F75" s="69">
        <v>2786523</v>
      </c>
      <c r="G75" s="69">
        <v>721810</v>
      </c>
      <c r="H75" s="69">
        <v>2786523</v>
      </c>
      <c r="I75" s="69">
        <v>0</v>
      </c>
      <c r="J75" s="70">
        <v>0</v>
      </c>
    </row>
    <row r="76" spans="1:10" s="27" customFormat="1" ht="15">
      <c r="A76" s="67" t="s">
        <v>236</v>
      </c>
      <c r="B76" s="71" t="s">
        <v>311</v>
      </c>
      <c r="C76" s="71" t="s">
        <v>229</v>
      </c>
      <c r="D76" s="68" t="s">
        <v>312</v>
      </c>
      <c r="E76" s="69">
        <v>618046</v>
      </c>
      <c r="F76" s="69">
        <v>2366043</v>
      </c>
      <c r="G76" s="69">
        <v>618046</v>
      </c>
      <c r="H76" s="69">
        <v>2366043</v>
      </c>
      <c r="I76" s="69">
        <v>0</v>
      </c>
      <c r="J76" s="70">
        <v>0</v>
      </c>
    </row>
    <row r="77" spans="1:10" s="27" customFormat="1" ht="15">
      <c r="A77" s="67" t="s">
        <v>236</v>
      </c>
      <c r="B77" s="71" t="s">
        <v>311</v>
      </c>
      <c r="C77" s="71" t="s">
        <v>232</v>
      </c>
      <c r="D77" s="68" t="s">
        <v>293</v>
      </c>
      <c r="E77" s="69">
        <v>193058</v>
      </c>
      <c r="F77" s="69">
        <v>1079440</v>
      </c>
      <c r="G77" s="69">
        <v>193058</v>
      </c>
      <c r="H77" s="69">
        <v>1079440</v>
      </c>
      <c r="I77" s="69">
        <v>0</v>
      </c>
      <c r="J77" s="70">
        <v>0</v>
      </c>
    </row>
    <row r="78" spans="1:10" s="27" customFormat="1" ht="15">
      <c r="A78" s="67" t="s">
        <v>236</v>
      </c>
      <c r="B78" s="71" t="s">
        <v>311</v>
      </c>
      <c r="C78" s="71" t="s">
        <v>236</v>
      </c>
      <c r="D78" s="68" t="s">
        <v>313</v>
      </c>
      <c r="E78" s="69">
        <v>57440</v>
      </c>
      <c r="F78" s="69">
        <v>60440</v>
      </c>
      <c r="G78" s="69">
        <v>57440</v>
      </c>
      <c r="H78" s="69">
        <v>60440</v>
      </c>
      <c r="I78" s="69">
        <v>0</v>
      </c>
      <c r="J78" s="70">
        <v>0</v>
      </c>
    </row>
    <row r="79" spans="1:10" s="27" customFormat="1" ht="15">
      <c r="A79" s="67" t="s">
        <v>236</v>
      </c>
      <c r="B79" s="71" t="s">
        <v>311</v>
      </c>
      <c r="C79" s="71" t="s">
        <v>251</v>
      </c>
      <c r="D79" s="68" t="s">
        <v>314</v>
      </c>
      <c r="E79" s="69">
        <v>367548</v>
      </c>
      <c r="F79" s="69">
        <v>1226163</v>
      </c>
      <c r="G79" s="69">
        <v>367548</v>
      </c>
      <c r="H79" s="69">
        <v>1226163</v>
      </c>
      <c r="I79" s="69">
        <v>0</v>
      </c>
      <c r="J79" s="70">
        <v>0</v>
      </c>
    </row>
    <row r="80" spans="1:10" s="27" customFormat="1" ht="15">
      <c r="A80" s="67" t="s">
        <v>236</v>
      </c>
      <c r="B80" s="71" t="s">
        <v>315</v>
      </c>
      <c r="C80" s="71" t="s">
        <v>229</v>
      </c>
      <c r="D80" s="68" t="s">
        <v>316</v>
      </c>
      <c r="E80" s="69">
        <v>103764</v>
      </c>
      <c r="F80" s="69">
        <v>420480</v>
      </c>
      <c r="G80" s="69">
        <v>103764</v>
      </c>
      <c r="H80" s="69">
        <v>420480</v>
      </c>
      <c r="I80" s="69">
        <v>0</v>
      </c>
      <c r="J80" s="70">
        <v>0</v>
      </c>
    </row>
    <row r="81" spans="1:10" s="27" customFormat="1" ht="15">
      <c r="A81" s="67" t="s">
        <v>236</v>
      </c>
      <c r="B81" s="71" t="s">
        <v>315</v>
      </c>
      <c r="C81" s="71" t="s">
        <v>236</v>
      </c>
      <c r="D81" s="68" t="s">
        <v>367</v>
      </c>
      <c r="E81" s="69">
        <v>9500</v>
      </c>
      <c r="F81" s="69">
        <v>9500</v>
      </c>
      <c r="G81" s="69">
        <v>9500</v>
      </c>
      <c r="H81" s="69">
        <v>9500</v>
      </c>
      <c r="I81" s="69">
        <v>0</v>
      </c>
      <c r="J81" s="70">
        <v>0</v>
      </c>
    </row>
    <row r="82" spans="1:10" s="27" customFormat="1" ht="15">
      <c r="A82" s="67" t="s">
        <v>236</v>
      </c>
      <c r="B82" s="71" t="s">
        <v>315</v>
      </c>
      <c r="C82" s="71" t="s">
        <v>251</v>
      </c>
      <c r="D82" s="68" t="s">
        <v>317</v>
      </c>
      <c r="E82" s="69">
        <v>94264</v>
      </c>
      <c r="F82" s="69">
        <v>410980</v>
      </c>
      <c r="G82" s="69">
        <v>94264</v>
      </c>
      <c r="H82" s="69">
        <v>410980</v>
      </c>
      <c r="I82" s="69">
        <v>0</v>
      </c>
      <c r="J82" s="70">
        <v>0</v>
      </c>
    </row>
    <row r="83" spans="1:10" s="27" customFormat="1" ht="15">
      <c r="A83" s="67" t="s">
        <v>251</v>
      </c>
      <c r="B83" s="71" t="s">
        <v>229</v>
      </c>
      <c r="C83" s="71" t="s">
        <v>229</v>
      </c>
      <c r="D83" s="68" t="s">
        <v>318</v>
      </c>
      <c r="E83" s="69">
        <v>554925</v>
      </c>
      <c r="F83" s="69">
        <v>3110803</v>
      </c>
      <c r="G83" s="69">
        <v>554925</v>
      </c>
      <c r="H83" s="69">
        <v>3110803</v>
      </c>
      <c r="I83" s="69">
        <v>0</v>
      </c>
      <c r="J83" s="70">
        <v>0</v>
      </c>
    </row>
    <row r="84" spans="1:10" s="27" customFormat="1" ht="15">
      <c r="A84" s="67" t="s">
        <v>251</v>
      </c>
      <c r="B84" s="71" t="s">
        <v>319</v>
      </c>
      <c r="C84" s="71" t="s">
        <v>229</v>
      </c>
      <c r="D84" s="68" t="s">
        <v>320</v>
      </c>
      <c r="E84" s="69">
        <v>319400</v>
      </c>
      <c r="F84" s="69">
        <v>1559878</v>
      </c>
      <c r="G84" s="69">
        <v>319400</v>
      </c>
      <c r="H84" s="69">
        <v>1559878</v>
      </c>
      <c r="I84" s="69">
        <v>0</v>
      </c>
      <c r="J84" s="70">
        <v>0</v>
      </c>
    </row>
    <row r="85" spans="1:10" s="27" customFormat="1" ht="15">
      <c r="A85" s="67" t="s">
        <v>251</v>
      </c>
      <c r="B85" s="71" t="s">
        <v>319</v>
      </c>
      <c r="C85" s="71" t="s">
        <v>236</v>
      </c>
      <c r="D85" s="68" t="s">
        <v>321</v>
      </c>
      <c r="E85" s="69">
        <v>319400</v>
      </c>
      <c r="F85" s="69">
        <v>1559878</v>
      </c>
      <c r="G85" s="69">
        <v>319400</v>
      </c>
      <c r="H85" s="69">
        <v>1559878</v>
      </c>
      <c r="I85" s="69">
        <v>0</v>
      </c>
      <c r="J85" s="70">
        <v>0</v>
      </c>
    </row>
    <row r="86" spans="1:10" s="27" customFormat="1" ht="15">
      <c r="A86" s="67" t="s">
        <v>251</v>
      </c>
      <c r="B86" s="71" t="s">
        <v>322</v>
      </c>
      <c r="C86" s="71" t="s">
        <v>229</v>
      </c>
      <c r="D86" s="68" t="s">
        <v>323</v>
      </c>
      <c r="E86" s="69">
        <v>195801</v>
      </c>
      <c r="F86" s="69">
        <v>1281037</v>
      </c>
      <c r="G86" s="69">
        <v>195801</v>
      </c>
      <c r="H86" s="69">
        <v>1281037</v>
      </c>
      <c r="I86" s="69">
        <v>0</v>
      </c>
      <c r="J86" s="70">
        <v>0</v>
      </c>
    </row>
    <row r="87" spans="1:10" s="27" customFormat="1" ht="15">
      <c r="A87" s="67" t="s">
        <v>251</v>
      </c>
      <c r="B87" s="71" t="s">
        <v>322</v>
      </c>
      <c r="C87" s="71" t="s">
        <v>236</v>
      </c>
      <c r="D87" s="68" t="s">
        <v>324</v>
      </c>
      <c r="E87" s="69">
        <v>195801</v>
      </c>
      <c r="F87" s="69">
        <v>1281037</v>
      </c>
      <c r="G87" s="69">
        <v>195801</v>
      </c>
      <c r="H87" s="69">
        <v>1281037</v>
      </c>
      <c r="I87" s="69">
        <v>0</v>
      </c>
      <c r="J87" s="70">
        <v>0</v>
      </c>
    </row>
    <row r="88" spans="1:10" s="27" customFormat="1" ht="15">
      <c r="A88" s="67" t="s">
        <v>251</v>
      </c>
      <c r="B88" s="71" t="s">
        <v>325</v>
      </c>
      <c r="C88" s="71" t="s">
        <v>229</v>
      </c>
      <c r="D88" s="68" t="s">
        <v>326</v>
      </c>
      <c r="E88" s="69">
        <v>39724</v>
      </c>
      <c r="F88" s="69">
        <v>269888</v>
      </c>
      <c r="G88" s="69">
        <v>39724</v>
      </c>
      <c r="H88" s="69">
        <v>269888</v>
      </c>
      <c r="I88" s="69">
        <v>0</v>
      </c>
      <c r="J88" s="70">
        <v>0</v>
      </c>
    </row>
    <row r="89" spans="1:10" s="27" customFormat="1" ht="15">
      <c r="A89" s="67" t="s">
        <v>251</v>
      </c>
      <c r="B89" s="71" t="s">
        <v>325</v>
      </c>
      <c r="C89" s="71" t="s">
        <v>251</v>
      </c>
      <c r="D89" s="68" t="s">
        <v>327</v>
      </c>
      <c r="E89" s="69">
        <v>0</v>
      </c>
      <c r="F89" s="69">
        <v>12871</v>
      </c>
      <c r="G89" s="69">
        <v>0</v>
      </c>
      <c r="H89" s="69">
        <v>12871</v>
      </c>
      <c r="I89" s="69">
        <v>0</v>
      </c>
      <c r="J89" s="70">
        <v>0</v>
      </c>
    </row>
    <row r="90" spans="1:10" s="27" customFormat="1" ht="15">
      <c r="A90" s="67" t="s">
        <v>251</v>
      </c>
      <c r="B90" s="71" t="s">
        <v>325</v>
      </c>
      <c r="C90" s="71" t="s">
        <v>239</v>
      </c>
      <c r="D90" s="68" t="s">
        <v>328</v>
      </c>
      <c r="E90" s="69">
        <v>9577</v>
      </c>
      <c r="F90" s="69">
        <v>49577</v>
      </c>
      <c r="G90" s="69">
        <v>9577</v>
      </c>
      <c r="H90" s="69">
        <v>49577</v>
      </c>
      <c r="I90" s="69">
        <v>0</v>
      </c>
      <c r="J90" s="70">
        <v>0</v>
      </c>
    </row>
    <row r="91" spans="1:10" s="27" customFormat="1" ht="15">
      <c r="A91" s="67" t="s">
        <v>251</v>
      </c>
      <c r="B91" s="71" t="s">
        <v>325</v>
      </c>
      <c r="C91" s="71" t="s">
        <v>269</v>
      </c>
      <c r="D91" s="68" t="s">
        <v>329</v>
      </c>
      <c r="E91" s="69">
        <v>30147</v>
      </c>
      <c r="F91" s="69">
        <v>207440</v>
      </c>
      <c r="G91" s="69">
        <v>30147</v>
      </c>
      <c r="H91" s="69">
        <v>207440</v>
      </c>
      <c r="I91" s="69">
        <v>0</v>
      </c>
      <c r="J91" s="70">
        <v>0</v>
      </c>
    </row>
    <row r="92" spans="1:10" s="27" customFormat="1" ht="15">
      <c r="A92" s="67" t="s">
        <v>239</v>
      </c>
      <c r="B92" s="71" t="s">
        <v>229</v>
      </c>
      <c r="C92" s="71" t="s">
        <v>229</v>
      </c>
      <c r="D92" s="68" t="s">
        <v>330</v>
      </c>
      <c r="E92" s="69">
        <v>480241</v>
      </c>
      <c r="F92" s="69">
        <v>2178564</v>
      </c>
      <c r="G92" s="69">
        <v>480241</v>
      </c>
      <c r="H92" s="69">
        <v>2178564</v>
      </c>
      <c r="I92" s="69">
        <v>0</v>
      </c>
      <c r="J92" s="70">
        <v>0</v>
      </c>
    </row>
    <row r="93" spans="1:10" s="27" customFormat="1" ht="15">
      <c r="A93" s="67" t="s">
        <v>239</v>
      </c>
      <c r="B93" s="71" t="s">
        <v>331</v>
      </c>
      <c r="C93" s="71" t="s">
        <v>229</v>
      </c>
      <c r="D93" s="68" t="s">
        <v>332</v>
      </c>
      <c r="E93" s="69">
        <v>26194</v>
      </c>
      <c r="F93" s="69">
        <v>111197</v>
      </c>
      <c r="G93" s="69">
        <v>26194</v>
      </c>
      <c r="H93" s="69">
        <v>111197</v>
      </c>
      <c r="I93" s="69">
        <v>0</v>
      </c>
      <c r="J93" s="70">
        <v>0</v>
      </c>
    </row>
    <row r="94" spans="1:10" s="27" customFormat="1" ht="15">
      <c r="A94" s="67" t="s">
        <v>239</v>
      </c>
      <c r="B94" s="71" t="s">
        <v>331</v>
      </c>
      <c r="C94" s="71" t="s">
        <v>236</v>
      </c>
      <c r="D94" s="68" t="s">
        <v>333</v>
      </c>
      <c r="E94" s="69">
        <v>26194</v>
      </c>
      <c r="F94" s="69">
        <v>111197</v>
      </c>
      <c r="G94" s="69">
        <v>26194</v>
      </c>
      <c r="H94" s="69">
        <v>111197</v>
      </c>
      <c r="I94" s="69">
        <v>0</v>
      </c>
      <c r="J94" s="70">
        <v>0</v>
      </c>
    </row>
    <row r="95" spans="1:10" s="27" customFormat="1" ht="15">
      <c r="A95" s="67" t="s">
        <v>239</v>
      </c>
      <c r="B95" s="71" t="s">
        <v>334</v>
      </c>
      <c r="C95" s="71" t="s">
        <v>229</v>
      </c>
      <c r="D95" s="68" t="s">
        <v>335</v>
      </c>
      <c r="E95" s="69">
        <v>434047</v>
      </c>
      <c r="F95" s="69">
        <v>1987593</v>
      </c>
      <c r="G95" s="69">
        <v>434047</v>
      </c>
      <c r="H95" s="69">
        <v>1987593</v>
      </c>
      <c r="I95" s="69">
        <v>0</v>
      </c>
      <c r="J95" s="70">
        <v>0</v>
      </c>
    </row>
    <row r="96" spans="1:10" s="27" customFormat="1" ht="15">
      <c r="A96" s="67" t="s">
        <v>239</v>
      </c>
      <c r="B96" s="71" t="s">
        <v>334</v>
      </c>
      <c r="C96" s="71" t="s">
        <v>236</v>
      </c>
      <c r="D96" s="68" t="s">
        <v>336</v>
      </c>
      <c r="E96" s="69">
        <v>434047</v>
      </c>
      <c r="F96" s="69">
        <v>1987593</v>
      </c>
      <c r="G96" s="69">
        <v>434047</v>
      </c>
      <c r="H96" s="69">
        <v>1987593</v>
      </c>
      <c r="I96" s="69">
        <v>0</v>
      </c>
      <c r="J96" s="70">
        <v>0</v>
      </c>
    </row>
    <row r="97" spans="1:10" s="27" customFormat="1" ht="15">
      <c r="A97" s="67" t="s">
        <v>239</v>
      </c>
      <c r="B97" s="71" t="s">
        <v>337</v>
      </c>
      <c r="C97" s="71" t="s">
        <v>229</v>
      </c>
      <c r="D97" s="68" t="s">
        <v>338</v>
      </c>
      <c r="E97" s="69">
        <v>20000</v>
      </c>
      <c r="F97" s="69">
        <v>79774</v>
      </c>
      <c r="G97" s="69">
        <v>20000</v>
      </c>
      <c r="H97" s="69">
        <v>79774</v>
      </c>
      <c r="I97" s="69">
        <v>0</v>
      </c>
      <c r="J97" s="70">
        <v>0</v>
      </c>
    </row>
    <row r="98" spans="1:10" s="27" customFormat="1" ht="15">
      <c r="A98" s="67" t="s">
        <v>239</v>
      </c>
      <c r="B98" s="71" t="s">
        <v>337</v>
      </c>
      <c r="C98" s="71" t="s">
        <v>236</v>
      </c>
      <c r="D98" s="68" t="s">
        <v>339</v>
      </c>
      <c r="E98" s="69">
        <v>20000</v>
      </c>
      <c r="F98" s="69">
        <v>79774</v>
      </c>
      <c r="G98" s="69">
        <v>20000</v>
      </c>
      <c r="H98" s="69">
        <v>79774</v>
      </c>
      <c r="I98" s="69">
        <v>0</v>
      </c>
      <c r="J98" s="70">
        <v>0</v>
      </c>
    </row>
    <row r="99" spans="1:10" s="27" customFormat="1" ht="15">
      <c r="A99" s="67" t="s">
        <v>269</v>
      </c>
      <c r="B99" s="71" t="s">
        <v>229</v>
      </c>
      <c r="C99" s="71" t="s">
        <v>229</v>
      </c>
      <c r="D99" s="68" t="s">
        <v>340</v>
      </c>
      <c r="E99" s="69">
        <v>782348</v>
      </c>
      <c r="F99" s="69">
        <v>3825655</v>
      </c>
      <c r="G99" s="69">
        <v>782348</v>
      </c>
      <c r="H99" s="69">
        <v>3825655</v>
      </c>
      <c r="I99" s="69">
        <v>0</v>
      </c>
      <c r="J99" s="70">
        <v>0</v>
      </c>
    </row>
    <row r="100" spans="1:10" s="27" customFormat="1" ht="15">
      <c r="A100" s="67" t="s">
        <v>269</v>
      </c>
      <c r="B100" s="71" t="s">
        <v>341</v>
      </c>
      <c r="C100" s="71" t="s">
        <v>229</v>
      </c>
      <c r="D100" s="68" t="s">
        <v>342</v>
      </c>
      <c r="E100" s="69">
        <v>782348</v>
      </c>
      <c r="F100" s="69">
        <v>3825655</v>
      </c>
      <c r="G100" s="69">
        <v>782348</v>
      </c>
      <c r="H100" s="69">
        <v>3825655</v>
      </c>
      <c r="I100" s="69">
        <v>0</v>
      </c>
      <c r="J100" s="70">
        <v>0</v>
      </c>
    </row>
    <row r="101" spans="1:10" s="27" customFormat="1" ht="15">
      <c r="A101" s="67" t="s">
        <v>269</v>
      </c>
      <c r="B101" s="71" t="s">
        <v>341</v>
      </c>
      <c r="C101" s="71" t="s">
        <v>232</v>
      </c>
      <c r="D101" s="68" t="s">
        <v>293</v>
      </c>
      <c r="E101" s="69">
        <v>0</v>
      </c>
      <c r="F101" s="69">
        <v>3000</v>
      </c>
      <c r="G101" s="69">
        <v>0</v>
      </c>
      <c r="H101" s="69">
        <v>3000</v>
      </c>
      <c r="I101" s="69">
        <v>0</v>
      </c>
      <c r="J101" s="70">
        <v>0</v>
      </c>
    </row>
    <row r="102" spans="1:10" s="27" customFormat="1" ht="15">
      <c r="A102" s="67" t="s">
        <v>269</v>
      </c>
      <c r="B102" s="71" t="s">
        <v>341</v>
      </c>
      <c r="C102" s="71" t="s">
        <v>251</v>
      </c>
      <c r="D102" s="68" t="s">
        <v>343</v>
      </c>
      <c r="E102" s="69">
        <v>782348</v>
      </c>
      <c r="F102" s="69">
        <v>3822655</v>
      </c>
      <c r="G102" s="69">
        <v>782348</v>
      </c>
      <c r="H102" s="69">
        <v>3822655</v>
      </c>
      <c r="I102" s="69">
        <v>0</v>
      </c>
      <c r="J102" s="70">
        <v>0</v>
      </c>
    </row>
    <row r="103" spans="1:10" s="27" customFormat="1" ht="15">
      <c r="A103" s="67" t="s">
        <v>242</v>
      </c>
      <c r="B103" s="71" t="s">
        <v>229</v>
      </c>
      <c r="C103" s="71" t="s">
        <v>229</v>
      </c>
      <c r="D103" s="68" t="s">
        <v>344</v>
      </c>
      <c r="E103" s="69">
        <v>285785</v>
      </c>
      <c r="F103" s="69">
        <v>3243226</v>
      </c>
      <c r="G103" s="69">
        <v>285785</v>
      </c>
      <c r="H103" s="69">
        <v>3243226</v>
      </c>
      <c r="I103" s="69">
        <v>0</v>
      </c>
      <c r="J103" s="70">
        <v>0</v>
      </c>
    </row>
    <row r="104" spans="1:10" s="27" customFormat="1" ht="15">
      <c r="A104" s="67" t="s">
        <v>242</v>
      </c>
      <c r="B104" s="71" t="s">
        <v>345</v>
      </c>
      <c r="C104" s="71" t="s">
        <v>229</v>
      </c>
      <c r="D104" s="68" t="s">
        <v>346</v>
      </c>
      <c r="E104" s="69">
        <v>285785</v>
      </c>
      <c r="F104" s="69">
        <v>3243226</v>
      </c>
      <c r="G104" s="69">
        <v>285785</v>
      </c>
      <c r="H104" s="69">
        <v>3243226</v>
      </c>
      <c r="I104" s="69">
        <v>0</v>
      </c>
      <c r="J104" s="70">
        <v>0</v>
      </c>
    </row>
    <row r="105" spans="1:10" s="27" customFormat="1" ht="15">
      <c r="A105" s="67" t="s">
        <v>242</v>
      </c>
      <c r="B105" s="71" t="s">
        <v>345</v>
      </c>
      <c r="C105" s="71" t="s">
        <v>232</v>
      </c>
      <c r="D105" s="68" t="s">
        <v>347</v>
      </c>
      <c r="E105" s="69">
        <v>285785</v>
      </c>
      <c r="F105" s="69">
        <v>3243226</v>
      </c>
      <c r="G105" s="69">
        <v>285785</v>
      </c>
      <c r="H105" s="69">
        <v>3243226</v>
      </c>
      <c r="I105" s="69">
        <v>0</v>
      </c>
      <c r="J105" s="70">
        <v>0</v>
      </c>
    </row>
    <row r="106" spans="1:10" s="27" customFormat="1" ht="15">
      <c r="A106" s="67" t="s">
        <v>248</v>
      </c>
      <c r="B106" s="71" t="s">
        <v>229</v>
      </c>
      <c r="C106" s="71" t="s">
        <v>229</v>
      </c>
      <c r="D106" s="68" t="s">
        <v>348</v>
      </c>
      <c r="E106" s="69">
        <v>0</v>
      </c>
      <c r="F106" s="69">
        <v>366750</v>
      </c>
      <c r="G106" s="69">
        <v>0</v>
      </c>
      <c r="H106" s="69">
        <v>366750</v>
      </c>
      <c r="I106" s="69">
        <v>0</v>
      </c>
      <c r="J106" s="70">
        <v>0</v>
      </c>
    </row>
    <row r="107" spans="1:10" s="27" customFormat="1" ht="15">
      <c r="A107" s="67" t="s">
        <v>248</v>
      </c>
      <c r="B107" s="71" t="s">
        <v>349</v>
      </c>
      <c r="C107" s="71" t="s">
        <v>229</v>
      </c>
      <c r="D107" s="68" t="s">
        <v>350</v>
      </c>
      <c r="E107" s="69">
        <v>0</v>
      </c>
      <c r="F107" s="69">
        <v>366750</v>
      </c>
      <c r="G107" s="69">
        <v>0</v>
      </c>
      <c r="H107" s="69">
        <v>366750</v>
      </c>
      <c r="I107" s="69">
        <v>0</v>
      </c>
      <c r="J107" s="70">
        <v>0</v>
      </c>
    </row>
    <row r="108" spans="1:10" s="27" customFormat="1" ht="15">
      <c r="A108" s="67" t="s">
        <v>248</v>
      </c>
      <c r="B108" s="71" t="s">
        <v>349</v>
      </c>
      <c r="C108" s="71" t="s">
        <v>236</v>
      </c>
      <c r="D108" s="68" t="s">
        <v>351</v>
      </c>
      <c r="E108" s="69">
        <v>0</v>
      </c>
      <c r="F108" s="69">
        <v>366750</v>
      </c>
      <c r="G108" s="69">
        <v>0</v>
      </c>
      <c r="H108" s="69">
        <v>366750</v>
      </c>
      <c r="I108" s="69">
        <v>0</v>
      </c>
      <c r="J108" s="70">
        <v>0</v>
      </c>
    </row>
    <row r="109" spans="1:10" s="27" customFormat="1" ht="15">
      <c r="A109" s="67" t="s">
        <v>229</v>
      </c>
      <c r="B109" s="71" t="s">
        <v>229</v>
      </c>
      <c r="C109" s="71" t="s">
        <v>229</v>
      </c>
      <c r="D109" s="68" t="s">
        <v>286</v>
      </c>
      <c r="E109" s="69">
        <v>3478913</v>
      </c>
      <c r="F109" s="69">
        <v>20586248</v>
      </c>
      <c r="G109" s="69">
        <v>48000</v>
      </c>
      <c r="H109" s="69">
        <v>607536</v>
      </c>
      <c r="I109" s="69">
        <v>3430913</v>
      </c>
      <c r="J109" s="70">
        <v>19978712</v>
      </c>
    </row>
    <row r="110" spans="1:10" s="27" customFormat="1" ht="15">
      <c r="A110" s="67" t="s">
        <v>232</v>
      </c>
      <c r="B110" s="71" t="s">
        <v>229</v>
      </c>
      <c r="C110" s="71" t="s">
        <v>229</v>
      </c>
      <c r="D110" s="68" t="s">
        <v>290</v>
      </c>
      <c r="E110" s="69">
        <v>48000</v>
      </c>
      <c r="F110" s="69">
        <v>2701013</v>
      </c>
      <c r="G110" s="69">
        <v>48000</v>
      </c>
      <c r="H110" s="69">
        <v>466940</v>
      </c>
      <c r="I110" s="69">
        <v>0</v>
      </c>
      <c r="J110" s="70">
        <v>2234073</v>
      </c>
    </row>
    <row r="111" spans="1:10" s="27" customFormat="1" ht="15">
      <c r="A111" s="67" t="s">
        <v>232</v>
      </c>
      <c r="B111" s="71" t="s">
        <v>291</v>
      </c>
      <c r="C111" s="71" t="s">
        <v>229</v>
      </c>
      <c r="D111" s="68" t="s">
        <v>292</v>
      </c>
      <c r="E111" s="69">
        <v>48000</v>
      </c>
      <c r="F111" s="69">
        <v>166940</v>
      </c>
      <c r="G111" s="69">
        <v>48000</v>
      </c>
      <c r="H111" s="69">
        <v>166940</v>
      </c>
      <c r="I111" s="69">
        <v>0</v>
      </c>
      <c r="J111" s="70">
        <v>0</v>
      </c>
    </row>
    <row r="112" spans="1:10" s="27" customFormat="1" ht="15">
      <c r="A112" s="67" t="s">
        <v>232</v>
      </c>
      <c r="B112" s="71" t="s">
        <v>291</v>
      </c>
      <c r="C112" s="71" t="s">
        <v>352</v>
      </c>
      <c r="D112" s="68" t="s">
        <v>353</v>
      </c>
      <c r="E112" s="69">
        <v>48000</v>
      </c>
      <c r="F112" s="69">
        <v>166940</v>
      </c>
      <c r="G112" s="69">
        <v>48000</v>
      </c>
      <c r="H112" s="69">
        <v>166940</v>
      </c>
      <c r="I112" s="69">
        <v>0</v>
      </c>
      <c r="J112" s="70">
        <v>0</v>
      </c>
    </row>
    <row r="113" spans="1:10" s="27" customFormat="1" ht="15">
      <c r="A113" s="67" t="s">
        <v>232</v>
      </c>
      <c r="B113" s="71" t="s">
        <v>297</v>
      </c>
      <c r="C113" s="71" t="s">
        <v>229</v>
      </c>
      <c r="D113" s="68" t="s">
        <v>298</v>
      </c>
      <c r="E113" s="69">
        <v>0</v>
      </c>
      <c r="F113" s="69">
        <v>2234073</v>
      </c>
      <c r="G113" s="69">
        <v>0</v>
      </c>
      <c r="H113" s="69">
        <v>0</v>
      </c>
      <c r="I113" s="69">
        <v>0</v>
      </c>
      <c r="J113" s="70">
        <v>2234073</v>
      </c>
    </row>
    <row r="114" spans="1:10" s="27" customFormat="1" ht="15">
      <c r="A114" s="67" t="s">
        <v>232</v>
      </c>
      <c r="B114" s="71" t="s">
        <v>297</v>
      </c>
      <c r="C114" s="71" t="s">
        <v>352</v>
      </c>
      <c r="D114" s="68" t="s">
        <v>353</v>
      </c>
      <c r="E114" s="69">
        <v>0</v>
      </c>
      <c r="F114" s="69">
        <v>2234073</v>
      </c>
      <c r="G114" s="69">
        <v>0</v>
      </c>
      <c r="H114" s="69">
        <v>0</v>
      </c>
      <c r="I114" s="69">
        <v>0</v>
      </c>
      <c r="J114" s="70">
        <v>2234073</v>
      </c>
    </row>
    <row r="115" spans="1:10" s="27" customFormat="1" ht="15">
      <c r="A115" s="67" t="s">
        <v>232</v>
      </c>
      <c r="B115" s="71" t="s">
        <v>307</v>
      </c>
      <c r="C115" s="71" t="s">
        <v>229</v>
      </c>
      <c r="D115" s="68" t="s">
        <v>308</v>
      </c>
      <c r="E115" s="69">
        <v>0</v>
      </c>
      <c r="F115" s="69">
        <v>300000</v>
      </c>
      <c r="G115" s="69">
        <v>0</v>
      </c>
      <c r="H115" s="69">
        <v>300000</v>
      </c>
      <c r="I115" s="69">
        <v>0</v>
      </c>
      <c r="J115" s="70">
        <v>0</v>
      </c>
    </row>
    <row r="116" spans="1:10" s="27" customFormat="1" ht="15">
      <c r="A116" s="67" t="s">
        <v>232</v>
      </c>
      <c r="B116" s="71" t="s">
        <v>307</v>
      </c>
      <c r="C116" s="71" t="s">
        <v>352</v>
      </c>
      <c r="D116" s="68" t="s">
        <v>353</v>
      </c>
      <c r="E116" s="69">
        <v>0</v>
      </c>
      <c r="F116" s="69">
        <v>300000</v>
      </c>
      <c r="G116" s="69">
        <v>0</v>
      </c>
      <c r="H116" s="69">
        <v>300000</v>
      </c>
      <c r="I116" s="69">
        <v>0</v>
      </c>
      <c r="J116" s="70">
        <v>0</v>
      </c>
    </row>
    <row r="117" spans="1:10" s="27" customFormat="1" ht="15">
      <c r="A117" s="67" t="s">
        <v>236</v>
      </c>
      <c r="B117" s="71" t="s">
        <v>229</v>
      </c>
      <c r="C117" s="71" t="s">
        <v>229</v>
      </c>
      <c r="D117" s="68" t="s">
        <v>310</v>
      </c>
      <c r="E117" s="69">
        <v>0</v>
      </c>
      <c r="F117" s="69">
        <v>26996</v>
      </c>
      <c r="G117" s="69">
        <v>0</v>
      </c>
      <c r="H117" s="69">
        <v>26996</v>
      </c>
      <c r="I117" s="69">
        <v>0</v>
      </c>
      <c r="J117" s="70">
        <v>0</v>
      </c>
    </row>
    <row r="118" spans="1:10" s="27" customFormat="1" ht="15">
      <c r="A118" s="67" t="s">
        <v>236</v>
      </c>
      <c r="B118" s="71" t="s">
        <v>315</v>
      </c>
      <c r="C118" s="71" t="s">
        <v>229</v>
      </c>
      <c r="D118" s="68" t="s">
        <v>316</v>
      </c>
      <c r="E118" s="69">
        <v>0</v>
      </c>
      <c r="F118" s="69">
        <v>26996</v>
      </c>
      <c r="G118" s="69">
        <v>0</v>
      </c>
      <c r="H118" s="69">
        <v>26996</v>
      </c>
      <c r="I118" s="69">
        <v>0</v>
      </c>
      <c r="J118" s="70">
        <v>0</v>
      </c>
    </row>
    <row r="119" spans="1:10" s="27" customFormat="1" ht="15">
      <c r="A119" s="67" t="s">
        <v>236</v>
      </c>
      <c r="B119" s="71" t="s">
        <v>315</v>
      </c>
      <c r="C119" s="71" t="s">
        <v>352</v>
      </c>
      <c r="D119" s="68" t="s">
        <v>353</v>
      </c>
      <c r="E119" s="69">
        <v>0</v>
      </c>
      <c r="F119" s="69">
        <v>26996</v>
      </c>
      <c r="G119" s="69">
        <v>0</v>
      </c>
      <c r="H119" s="69">
        <v>26996</v>
      </c>
      <c r="I119" s="69">
        <v>0</v>
      </c>
      <c r="J119" s="70">
        <v>0</v>
      </c>
    </row>
    <row r="120" spans="1:10" s="27" customFormat="1" ht="15">
      <c r="A120" s="67" t="s">
        <v>251</v>
      </c>
      <c r="B120" s="71" t="s">
        <v>229</v>
      </c>
      <c r="C120" s="71" t="s">
        <v>229</v>
      </c>
      <c r="D120" s="68" t="s">
        <v>318</v>
      </c>
      <c r="E120" s="69">
        <v>3430913</v>
      </c>
      <c r="F120" s="69">
        <v>17858239</v>
      </c>
      <c r="G120" s="69">
        <v>0</v>
      </c>
      <c r="H120" s="69">
        <v>113600</v>
      </c>
      <c r="I120" s="69">
        <v>3430913</v>
      </c>
      <c r="J120" s="70">
        <v>17744639</v>
      </c>
    </row>
    <row r="121" spans="1:10" s="27" customFormat="1" ht="15">
      <c r="A121" s="67" t="s">
        <v>251</v>
      </c>
      <c r="B121" s="71" t="s">
        <v>322</v>
      </c>
      <c r="C121" s="71" t="s">
        <v>229</v>
      </c>
      <c r="D121" s="68" t="s">
        <v>323</v>
      </c>
      <c r="E121" s="69">
        <v>3430913</v>
      </c>
      <c r="F121" s="69">
        <v>17744639</v>
      </c>
      <c r="G121" s="69">
        <v>0</v>
      </c>
      <c r="H121" s="69">
        <v>0</v>
      </c>
      <c r="I121" s="69">
        <v>3430913</v>
      </c>
      <c r="J121" s="70">
        <v>17744639</v>
      </c>
    </row>
    <row r="122" spans="1:10" s="27" customFormat="1" ht="15">
      <c r="A122" s="67" t="s">
        <v>251</v>
      </c>
      <c r="B122" s="71" t="s">
        <v>322</v>
      </c>
      <c r="C122" s="71" t="s">
        <v>251</v>
      </c>
      <c r="D122" s="68" t="s">
        <v>354</v>
      </c>
      <c r="E122" s="69">
        <v>3430913</v>
      </c>
      <c r="F122" s="69">
        <v>17744639</v>
      </c>
      <c r="G122" s="69">
        <v>0</v>
      </c>
      <c r="H122" s="69">
        <v>0</v>
      </c>
      <c r="I122" s="69">
        <v>3430913</v>
      </c>
      <c r="J122" s="70">
        <v>17744639</v>
      </c>
    </row>
    <row r="123" spans="1:10" s="27" customFormat="1" ht="15">
      <c r="A123" s="67" t="s">
        <v>251</v>
      </c>
      <c r="B123" s="71" t="s">
        <v>325</v>
      </c>
      <c r="C123" s="71" t="s">
        <v>229</v>
      </c>
      <c r="D123" s="68" t="s">
        <v>326</v>
      </c>
      <c r="E123" s="69">
        <v>0</v>
      </c>
      <c r="F123" s="69">
        <v>113600</v>
      </c>
      <c r="G123" s="69">
        <v>0</v>
      </c>
      <c r="H123" s="69">
        <v>113600</v>
      </c>
      <c r="I123" s="69">
        <v>0</v>
      </c>
      <c r="J123" s="70">
        <v>0</v>
      </c>
    </row>
    <row r="124" spans="1:10" s="27" customFormat="1" ht="15">
      <c r="A124" s="67" t="s">
        <v>251</v>
      </c>
      <c r="B124" s="71" t="s">
        <v>325</v>
      </c>
      <c r="C124" s="71" t="s">
        <v>245</v>
      </c>
      <c r="D124" s="68" t="s">
        <v>355</v>
      </c>
      <c r="E124" s="69">
        <v>0</v>
      </c>
      <c r="F124" s="69">
        <v>113600</v>
      </c>
      <c r="G124" s="69">
        <v>0</v>
      </c>
      <c r="H124" s="69">
        <v>113600</v>
      </c>
      <c r="I124" s="69">
        <v>0</v>
      </c>
      <c r="J124" s="70">
        <v>0</v>
      </c>
    </row>
    <row r="125" spans="1:10" s="27" customFormat="1" ht="15">
      <c r="A125" s="67" t="s">
        <v>229</v>
      </c>
      <c r="B125" s="71" t="s">
        <v>229</v>
      </c>
      <c r="C125" s="71" t="s">
        <v>229</v>
      </c>
      <c r="D125" s="68" t="s">
        <v>356</v>
      </c>
      <c r="E125" s="69">
        <v>8447231</v>
      </c>
      <c r="F125" s="69">
        <v>9186857</v>
      </c>
      <c r="G125" s="69">
        <v>8447231</v>
      </c>
      <c r="H125" s="69">
        <v>9186857</v>
      </c>
      <c r="I125" s="69">
        <v>0</v>
      </c>
      <c r="J125" s="70">
        <v>0</v>
      </c>
    </row>
    <row r="126" spans="1:10" s="27" customFormat="1" ht="15">
      <c r="A126" s="67" t="s">
        <v>229</v>
      </c>
      <c r="B126" s="71" t="s">
        <v>229</v>
      </c>
      <c r="C126" s="71" t="s">
        <v>229</v>
      </c>
      <c r="D126" s="68" t="s">
        <v>357</v>
      </c>
      <c r="E126" s="69">
        <v>19931868</v>
      </c>
      <c r="F126" s="69">
        <v>66501637</v>
      </c>
      <c r="G126" s="69" t="s">
        <v>229</v>
      </c>
      <c r="H126" s="69" t="s">
        <v>229</v>
      </c>
      <c r="I126" s="69" t="s">
        <v>229</v>
      </c>
      <c r="J126" s="70" t="s">
        <v>229</v>
      </c>
    </row>
    <row r="127" spans="1:10" s="27" customFormat="1" ht="15">
      <c r="A127" s="67" t="s">
        <v>229</v>
      </c>
      <c r="B127" s="71" t="s">
        <v>229</v>
      </c>
      <c r="C127" s="71" t="s">
        <v>229</v>
      </c>
      <c r="D127" s="68" t="s">
        <v>229</v>
      </c>
      <c r="E127" s="69" t="s">
        <v>229</v>
      </c>
      <c r="F127" s="69" t="s">
        <v>229</v>
      </c>
      <c r="G127" s="69" t="s">
        <v>229</v>
      </c>
      <c r="H127" s="69" t="s">
        <v>229</v>
      </c>
      <c r="I127" s="69" t="s">
        <v>229</v>
      </c>
      <c r="J127" s="70" t="s">
        <v>229</v>
      </c>
    </row>
    <row r="128" spans="1:10" s="27" customFormat="1" ht="15">
      <c r="A128" s="67" t="s">
        <v>229</v>
      </c>
      <c r="B128" s="71" t="s">
        <v>229</v>
      </c>
      <c r="C128" s="71" t="s">
        <v>229</v>
      </c>
      <c r="D128" s="68" t="s">
        <v>358</v>
      </c>
      <c r="E128" s="69">
        <v>180983584</v>
      </c>
      <c r="F128" s="69" t="s">
        <v>229</v>
      </c>
      <c r="G128" s="69" t="s">
        <v>229</v>
      </c>
      <c r="H128" s="69" t="s">
        <v>229</v>
      </c>
      <c r="I128" s="69" t="s">
        <v>229</v>
      </c>
      <c r="J128" s="70" t="s">
        <v>229</v>
      </c>
    </row>
    <row r="129" spans="1:10" s="27" customFormat="1" ht="15">
      <c r="A129" s="67" t="s">
        <v>229</v>
      </c>
      <c r="B129" s="71" t="s">
        <v>229</v>
      </c>
      <c r="C129" s="71" t="s">
        <v>229</v>
      </c>
      <c r="D129" s="68" t="s">
        <v>359</v>
      </c>
      <c r="E129" s="69">
        <v>188702824</v>
      </c>
      <c r="F129" s="69" t="s">
        <v>229</v>
      </c>
      <c r="G129" s="69" t="s">
        <v>229</v>
      </c>
      <c r="H129" s="69" t="s">
        <v>229</v>
      </c>
      <c r="I129" s="69" t="s">
        <v>229</v>
      </c>
      <c r="J129" s="70" t="s">
        <v>229</v>
      </c>
    </row>
    <row r="130" spans="1:10" s="27" customFormat="1" ht="15">
      <c r="A130" s="67" t="s">
        <v>229</v>
      </c>
      <c r="B130" s="71" t="s">
        <v>229</v>
      </c>
      <c r="C130" s="71" t="s">
        <v>229</v>
      </c>
      <c r="D130" s="68" t="s">
        <v>360</v>
      </c>
      <c r="E130" s="69">
        <v>83740</v>
      </c>
      <c r="F130" s="69" t="s">
        <v>229</v>
      </c>
      <c r="G130" s="69" t="s">
        <v>229</v>
      </c>
      <c r="H130" s="69" t="s">
        <v>229</v>
      </c>
      <c r="I130" s="69" t="s">
        <v>229</v>
      </c>
      <c r="J130" s="70" t="s">
        <v>229</v>
      </c>
    </row>
    <row r="131" spans="1:10" s="27" customFormat="1" ht="24.75">
      <c r="A131" s="67" t="s">
        <v>229</v>
      </c>
      <c r="B131" s="71" t="s">
        <v>229</v>
      </c>
      <c r="C131" s="71" t="s">
        <v>229</v>
      </c>
      <c r="D131" s="68" t="s">
        <v>361</v>
      </c>
      <c r="E131" s="69">
        <v>188786564</v>
      </c>
      <c r="F131" s="69" t="s">
        <v>229</v>
      </c>
      <c r="G131" s="69" t="s">
        <v>229</v>
      </c>
      <c r="H131" s="69" t="s">
        <v>229</v>
      </c>
      <c r="I131" s="69" t="s">
        <v>229</v>
      </c>
      <c r="J131" s="70" t="s">
        <v>229</v>
      </c>
    </row>
    <row r="132" spans="1:10" s="27" customFormat="1" ht="120" customHeight="1">
      <c r="A132" s="111" t="s">
        <v>368</v>
      </c>
      <c r="B132" s="111" t="s">
        <v>229</v>
      </c>
      <c r="C132" s="111" t="s">
        <v>229</v>
      </c>
      <c r="D132" s="111" t="s">
        <v>229</v>
      </c>
      <c r="E132" s="111" t="s">
        <v>229</v>
      </c>
      <c r="F132" s="111" t="s">
        <v>229</v>
      </c>
      <c r="G132" s="111" t="s">
        <v>229</v>
      </c>
      <c r="H132" s="111" t="s">
        <v>229</v>
      </c>
      <c r="I132" s="111" t="s">
        <v>229</v>
      </c>
      <c r="J132" s="111" t="s">
        <v>229</v>
      </c>
    </row>
  </sheetData>
  <sheetProtection selectLockedCells="1" selectUnlockedCells="1"/>
  <mergeCells count="15">
    <mergeCell ref="I4:J4"/>
    <mergeCell ref="A54:D54"/>
    <mergeCell ref="E54:F54"/>
    <mergeCell ref="G54:H54"/>
    <mergeCell ref="I54:J54"/>
    <mergeCell ref="A132:J132"/>
    <mergeCell ref="A1:J1"/>
    <mergeCell ref="A2:J2"/>
    <mergeCell ref="A3:J3"/>
    <mergeCell ref="A51:J51"/>
    <mergeCell ref="A52:J52"/>
    <mergeCell ref="A53:J53"/>
    <mergeCell ref="A4:D4"/>
    <mergeCell ref="E4:F4"/>
    <mergeCell ref="G4:H4"/>
  </mergeCells>
  <hyperlinks>
    <hyperlink ref="K3"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worksheet>
</file>

<file path=xl/worksheets/sheet14.xml><?xml version="1.0" encoding="utf-8"?>
<worksheet xmlns="http://schemas.openxmlformats.org/spreadsheetml/2006/main" xmlns:r="http://schemas.openxmlformats.org/officeDocument/2006/relationships">
  <dimension ref="AE1:AE1"/>
  <sheetViews>
    <sheetView zoomScale="31" zoomScaleNormal="31" zoomScalePageLayoutView="0" workbookViewId="0" topLeftCell="A1">
      <selection activeCell="AE1" sqref="AE1"/>
    </sheetView>
  </sheetViews>
  <sheetFormatPr defaultColWidth="8.25390625" defaultRowHeight="12.75"/>
  <cols>
    <col min="1" max="30" width="8.25390625" style="9" customWidth="1"/>
    <col min="31" max="31" width="24.00390625" style="9" customWidth="1"/>
    <col min="32" max="16384" width="8.25390625" style="9" customWidth="1"/>
  </cols>
  <sheetData>
    <row r="1" ht="36" customHeight="1">
      <c r="AE1" s="19" t="s">
        <v>15</v>
      </c>
    </row>
  </sheetData>
  <sheetProtection selectLockedCells="1" selectUnlockedCells="1"/>
  <hyperlinks>
    <hyperlink ref="AE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B1" sqref="B1"/>
    </sheetView>
  </sheetViews>
  <sheetFormatPr defaultColWidth="8.25390625" defaultRowHeight="12.75"/>
  <cols>
    <col min="1" max="1" width="112.375" style="9" customWidth="1"/>
    <col min="2" max="16384" width="8.25390625" style="9" customWidth="1"/>
  </cols>
  <sheetData>
    <row r="1" spans="1:2" ht="19.5">
      <c r="A1" s="10" t="s">
        <v>14</v>
      </c>
      <c r="B1" s="11" t="s">
        <v>15</v>
      </c>
    </row>
    <row r="2" ht="19.5">
      <c r="A2" s="12" t="s">
        <v>16</v>
      </c>
    </row>
    <row r="3" ht="19.5">
      <c r="A3" s="12" t="s">
        <v>17</v>
      </c>
    </row>
    <row r="4" ht="19.5">
      <c r="A4" s="13" t="s">
        <v>18</v>
      </c>
    </row>
    <row r="5" ht="19.5">
      <c r="A5" s="14" t="s">
        <v>19</v>
      </c>
    </row>
    <row r="6" ht="19.5">
      <c r="A6" s="14" t="s">
        <v>20</v>
      </c>
    </row>
    <row r="7" ht="19.5">
      <c r="A7" s="14" t="s">
        <v>21</v>
      </c>
    </row>
    <row r="8" ht="19.5">
      <c r="A8" s="14" t="s">
        <v>22</v>
      </c>
    </row>
    <row r="9" ht="19.5">
      <c r="A9" s="14" t="s">
        <v>23</v>
      </c>
    </row>
    <row r="10" ht="19.5">
      <c r="A10" s="13" t="s">
        <v>24</v>
      </c>
    </row>
    <row r="11" ht="19.5">
      <c r="A11" s="14" t="s">
        <v>25</v>
      </c>
    </row>
    <row r="12" ht="19.5">
      <c r="A12" s="13" t="s">
        <v>26</v>
      </c>
    </row>
    <row r="13" ht="19.5">
      <c r="A13" s="14" t="s">
        <v>27</v>
      </c>
    </row>
    <row r="14" ht="39">
      <c r="A14" s="15" t="s">
        <v>28</v>
      </c>
    </row>
    <row r="15" ht="19.5">
      <c r="A15" s="14" t="s">
        <v>29</v>
      </c>
    </row>
    <row r="16" ht="78.75">
      <c r="A16" s="15" t="s">
        <v>30</v>
      </c>
    </row>
    <row r="17" ht="19.5">
      <c r="A17" s="14" t="s">
        <v>31</v>
      </c>
    </row>
    <row r="18" ht="19.5">
      <c r="A18" s="14" t="s">
        <v>32</v>
      </c>
    </row>
    <row r="19" ht="19.5">
      <c r="A19" s="14" t="s">
        <v>33</v>
      </c>
    </row>
    <row r="20" ht="19.5">
      <c r="A20" s="14" t="s">
        <v>34</v>
      </c>
    </row>
    <row r="21" ht="19.5">
      <c r="A21" s="14" t="s">
        <v>35</v>
      </c>
    </row>
    <row r="22" ht="19.5">
      <c r="A22" s="14" t="s">
        <v>36</v>
      </c>
    </row>
    <row r="23" ht="19.5">
      <c r="A23" s="14" t="s">
        <v>37</v>
      </c>
    </row>
    <row r="24" ht="19.5">
      <c r="A24" s="13" t="s">
        <v>38</v>
      </c>
    </row>
    <row r="25" ht="39">
      <c r="A25" s="16" t="s">
        <v>39</v>
      </c>
    </row>
    <row r="26" ht="19.5">
      <c r="A26" s="15" t="s">
        <v>40</v>
      </c>
    </row>
    <row r="27" ht="19.5">
      <c r="A27" s="13" t="s">
        <v>41</v>
      </c>
    </row>
    <row r="28" ht="19.5">
      <c r="A28" s="15" t="s">
        <v>42</v>
      </c>
    </row>
    <row r="29" ht="39">
      <c r="A29" s="15" t="s">
        <v>43</v>
      </c>
    </row>
    <row r="30" ht="19.5">
      <c r="A30" s="17" t="s">
        <v>44</v>
      </c>
    </row>
    <row r="31" ht="19.5">
      <c r="A31" s="18" t="s">
        <v>45</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K177"/>
  <sheetViews>
    <sheetView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8" t="s">
        <v>72</v>
      </c>
      <c r="B1" s="88"/>
      <c r="C1" s="88"/>
      <c r="I1" s="89" t="s">
        <v>73</v>
      </c>
      <c r="J1" s="90"/>
      <c r="K1" s="19" t="s">
        <v>15</v>
      </c>
    </row>
    <row r="2" spans="1:10" ht="15.75">
      <c r="A2" s="91" t="s">
        <v>74</v>
      </c>
      <c r="B2" s="91"/>
      <c r="C2" s="91"/>
      <c r="D2" s="92" t="s">
        <v>75</v>
      </c>
      <c r="E2" s="92"/>
      <c r="F2" s="92"/>
      <c r="G2" s="92"/>
      <c r="H2" s="92"/>
      <c r="I2" s="93" t="s">
        <v>76</v>
      </c>
      <c r="J2" s="94"/>
    </row>
    <row r="3" spans="5:10" ht="19.5">
      <c r="E3" s="95" t="s">
        <v>77</v>
      </c>
      <c r="F3" s="96"/>
      <c r="G3" s="96"/>
      <c r="H3" s="96"/>
      <c r="I3" s="97" t="s">
        <v>78</v>
      </c>
      <c r="J3" s="97"/>
    </row>
    <row r="4" spans="5:10" ht="16.5" thickBot="1">
      <c r="E4" s="98" t="s">
        <v>79</v>
      </c>
      <c r="F4" s="98"/>
      <c r="G4" s="98"/>
      <c r="H4" s="98"/>
      <c r="I4" s="99" t="s">
        <v>80</v>
      </c>
      <c r="J4" s="99"/>
    </row>
    <row r="5" spans="1:10" ht="15.75">
      <c r="A5" s="100" t="s">
        <v>81</v>
      </c>
      <c r="B5" s="101"/>
      <c r="C5" s="101"/>
      <c r="D5" s="101"/>
      <c r="E5" s="101" t="s">
        <v>82</v>
      </c>
      <c r="F5" s="101"/>
      <c r="G5" s="101" t="s">
        <v>83</v>
      </c>
      <c r="H5" s="101"/>
      <c r="I5" s="101" t="s">
        <v>84</v>
      </c>
      <c r="J5" s="10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33">
        <v>13611827</v>
      </c>
      <c r="F7" s="33">
        <v>105335976</v>
      </c>
      <c r="G7" s="33">
        <v>13611827</v>
      </c>
      <c r="H7" s="33">
        <v>95359008</v>
      </c>
      <c r="I7" s="33">
        <v>0</v>
      </c>
      <c r="J7" s="34">
        <v>9976968</v>
      </c>
    </row>
    <row r="8" spans="1:10" ht="15.75">
      <c r="A8" s="32">
        <v>1</v>
      </c>
      <c r="B8" s="26" t="s">
        <v>92</v>
      </c>
      <c r="C8" s="26" t="s">
        <v>92</v>
      </c>
      <c r="D8" s="28" t="s">
        <v>94</v>
      </c>
      <c r="E8" s="33">
        <v>10328331</v>
      </c>
      <c r="F8" s="33">
        <v>75004261</v>
      </c>
      <c r="G8" s="33">
        <v>10328331</v>
      </c>
      <c r="H8" s="33">
        <v>75004261</v>
      </c>
      <c r="I8" s="33">
        <v>0</v>
      </c>
      <c r="J8" s="34">
        <v>0</v>
      </c>
    </row>
    <row r="9" spans="1:10" ht="15.75">
      <c r="A9" s="32">
        <v>1</v>
      </c>
      <c r="B9" s="26">
        <v>1</v>
      </c>
      <c r="C9" s="26" t="s">
        <v>92</v>
      </c>
      <c r="D9" s="28" t="s">
        <v>95</v>
      </c>
      <c r="E9" s="33">
        <v>1663372</v>
      </c>
      <c r="F9" s="33">
        <v>4072830</v>
      </c>
      <c r="G9" s="33">
        <v>1663372</v>
      </c>
      <c r="H9" s="33">
        <v>4072830</v>
      </c>
      <c r="I9" s="33">
        <v>0</v>
      </c>
      <c r="J9" s="34">
        <v>0</v>
      </c>
    </row>
    <row r="10" spans="1:10" ht="15.75">
      <c r="A10" s="32">
        <v>1</v>
      </c>
      <c r="B10" s="26">
        <v>2</v>
      </c>
      <c r="C10" s="26" t="s">
        <v>92</v>
      </c>
      <c r="D10" s="28" t="s">
        <v>96</v>
      </c>
      <c r="E10" s="33">
        <v>90032</v>
      </c>
      <c r="F10" s="33">
        <v>4752219</v>
      </c>
      <c r="G10" s="33">
        <v>90032</v>
      </c>
      <c r="H10" s="33">
        <v>4752219</v>
      </c>
      <c r="I10" s="33">
        <v>0</v>
      </c>
      <c r="J10" s="34">
        <v>0</v>
      </c>
    </row>
    <row r="11" spans="1:10" ht="15.75">
      <c r="A11" s="32">
        <v>1</v>
      </c>
      <c r="B11" s="26">
        <v>3</v>
      </c>
      <c r="C11" s="26" t="s">
        <v>92</v>
      </c>
      <c r="D11" s="28" t="s">
        <v>97</v>
      </c>
      <c r="E11" s="33">
        <v>27303</v>
      </c>
      <c r="F11" s="33">
        <v>167213</v>
      </c>
      <c r="G11" s="33">
        <v>27303</v>
      </c>
      <c r="H11" s="33">
        <v>167213</v>
      </c>
      <c r="I11" s="33">
        <v>0</v>
      </c>
      <c r="J11" s="34">
        <v>0</v>
      </c>
    </row>
    <row r="12" spans="1:10" ht="15.75">
      <c r="A12" s="32">
        <v>1</v>
      </c>
      <c r="B12" s="26">
        <v>4</v>
      </c>
      <c r="C12" s="26" t="s">
        <v>92</v>
      </c>
      <c r="D12" s="28" t="s">
        <v>98</v>
      </c>
      <c r="E12" s="33">
        <v>18424</v>
      </c>
      <c r="F12" s="33">
        <v>146620</v>
      </c>
      <c r="G12" s="33">
        <v>18424</v>
      </c>
      <c r="H12" s="33">
        <v>146620</v>
      </c>
      <c r="I12" s="33">
        <v>0</v>
      </c>
      <c r="J12" s="34">
        <v>0</v>
      </c>
    </row>
    <row r="13" spans="1:10" ht="15.75">
      <c r="A13" s="32">
        <v>1</v>
      </c>
      <c r="B13" s="26">
        <v>5</v>
      </c>
      <c r="C13" s="26" t="s">
        <v>92</v>
      </c>
      <c r="D13" s="28" t="s">
        <v>99</v>
      </c>
      <c r="E13" s="33">
        <v>3374</v>
      </c>
      <c r="F13" s="33">
        <v>42042</v>
      </c>
      <c r="G13" s="33">
        <v>3374</v>
      </c>
      <c r="H13" s="33">
        <v>42042</v>
      </c>
      <c r="I13" s="33">
        <v>0</v>
      </c>
      <c r="J13" s="34">
        <v>0</v>
      </c>
    </row>
    <row r="14" spans="1:10" ht="15.75">
      <c r="A14" s="32">
        <v>1</v>
      </c>
      <c r="B14" s="26">
        <v>5</v>
      </c>
      <c r="C14" s="26">
        <v>1</v>
      </c>
      <c r="D14" s="28" t="s">
        <v>100</v>
      </c>
      <c r="E14" s="33">
        <v>0</v>
      </c>
      <c r="F14" s="33">
        <v>0</v>
      </c>
      <c r="G14" s="33">
        <v>0</v>
      </c>
      <c r="H14" s="33">
        <v>0</v>
      </c>
      <c r="I14" s="33">
        <v>0</v>
      </c>
      <c r="J14" s="34">
        <v>0</v>
      </c>
    </row>
    <row r="15" spans="1:10" ht="15.75">
      <c r="A15" s="32">
        <v>1</v>
      </c>
      <c r="B15" s="26">
        <v>5</v>
      </c>
      <c r="C15" s="26">
        <v>2</v>
      </c>
      <c r="D15" s="28" t="s">
        <v>101</v>
      </c>
      <c r="E15" s="33">
        <v>3374</v>
      </c>
      <c r="F15" s="33">
        <v>42042</v>
      </c>
      <c r="G15" s="33">
        <v>3374</v>
      </c>
      <c r="H15" s="33">
        <v>42042</v>
      </c>
      <c r="I15" s="33">
        <v>0</v>
      </c>
      <c r="J15" s="34">
        <v>0</v>
      </c>
    </row>
    <row r="16" spans="1:10" ht="15.75">
      <c r="A16" s="32">
        <v>1</v>
      </c>
      <c r="B16" s="26">
        <v>6</v>
      </c>
      <c r="C16" s="26" t="s">
        <v>92</v>
      </c>
      <c r="D16" s="28" t="s">
        <v>102</v>
      </c>
      <c r="E16" s="33">
        <v>8525826</v>
      </c>
      <c r="F16" s="33">
        <v>65823337</v>
      </c>
      <c r="G16" s="33">
        <v>8525826</v>
      </c>
      <c r="H16" s="33">
        <v>65823337</v>
      </c>
      <c r="I16" s="33">
        <v>0</v>
      </c>
      <c r="J16" s="34">
        <v>0</v>
      </c>
    </row>
    <row r="17" spans="1:10" ht="15.75">
      <c r="A17" s="32" t="s">
        <v>92</v>
      </c>
      <c r="B17" s="26" t="s">
        <v>92</v>
      </c>
      <c r="C17" s="26" t="s">
        <v>92</v>
      </c>
      <c r="D17" s="28" t="s">
        <v>103</v>
      </c>
      <c r="E17" s="33">
        <v>0</v>
      </c>
      <c r="F17" s="33">
        <v>0</v>
      </c>
      <c r="G17" s="33">
        <v>0</v>
      </c>
      <c r="H17" s="33">
        <v>0</v>
      </c>
      <c r="I17" s="33">
        <v>0</v>
      </c>
      <c r="J17" s="34">
        <v>0</v>
      </c>
    </row>
    <row r="18" spans="1:10" ht="15.75">
      <c r="A18" s="32" t="s">
        <v>92</v>
      </c>
      <c r="B18" s="26" t="s">
        <v>92</v>
      </c>
      <c r="C18" s="26" t="s">
        <v>92</v>
      </c>
      <c r="D18" s="28" t="s">
        <v>104</v>
      </c>
      <c r="E18" s="33">
        <v>0</v>
      </c>
      <c r="F18" s="33">
        <v>0</v>
      </c>
      <c r="G18" s="33">
        <v>0</v>
      </c>
      <c r="H18" s="33">
        <v>0</v>
      </c>
      <c r="I18" s="33">
        <v>0</v>
      </c>
      <c r="J18" s="34">
        <v>0</v>
      </c>
    </row>
    <row r="19" spans="1:10" ht="15.75">
      <c r="A19" s="32">
        <v>2</v>
      </c>
      <c r="B19" s="26" t="s">
        <v>92</v>
      </c>
      <c r="C19" s="26" t="s">
        <v>92</v>
      </c>
      <c r="D19" s="28" t="s">
        <v>105</v>
      </c>
      <c r="E19" s="33">
        <v>49114</v>
      </c>
      <c r="F19" s="33">
        <v>94206</v>
      </c>
      <c r="G19" s="33">
        <v>49114</v>
      </c>
      <c r="H19" s="33">
        <v>94206</v>
      </c>
      <c r="I19" s="33">
        <v>0</v>
      </c>
      <c r="J19" s="34">
        <v>0</v>
      </c>
    </row>
    <row r="20" spans="1:10" ht="15.75">
      <c r="A20" s="32">
        <v>3</v>
      </c>
      <c r="B20" s="26" t="s">
        <v>92</v>
      </c>
      <c r="C20" s="26" t="s">
        <v>92</v>
      </c>
      <c r="D20" s="28" t="s">
        <v>106</v>
      </c>
      <c r="E20" s="33">
        <v>283207</v>
      </c>
      <c r="F20" s="33">
        <v>5025729</v>
      </c>
      <c r="G20" s="33">
        <v>283207</v>
      </c>
      <c r="H20" s="33">
        <v>5025729</v>
      </c>
      <c r="I20" s="33">
        <v>0</v>
      </c>
      <c r="J20" s="34">
        <v>0</v>
      </c>
    </row>
    <row r="21" spans="1:10" ht="15.75">
      <c r="A21" s="32" t="s">
        <v>92</v>
      </c>
      <c r="B21" s="26" t="s">
        <v>92</v>
      </c>
      <c r="C21" s="26" t="s">
        <v>92</v>
      </c>
      <c r="D21" s="28" t="s">
        <v>107</v>
      </c>
      <c r="E21" s="33">
        <v>0</v>
      </c>
      <c r="F21" s="33">
        <v>0</v>
      </c>
      <c r="G21" s="33">
        <v>0</v>
      </c>
      <c r="H21" s="33">
        <v>0</v>
      </c>
      <c r="I21" s="33">
        <v>0</v>
      </c>
      <c r="J21" s="34">
        <v>0</v>
      </c>
    </row>
    <row r="22" spans="1:10" ht="15.75">
      <c r="A22" s="32">
        <v>4</v>
      </c>
      <c r="B22" s="26" t="s">
        <v>92</v>
      </c>
      <c r="C22" s="26" t="s">
        <v>92</v>
      </c>
      <c r="D22" s="28" t="s">
        <v>108</v>
      </c>
      <c r="E22" s="33">
        <v>83534</v>
      </c>
      <c r="F22" s="33">
        <v>675370</v>
      </c>
      <c r="G22" s="33">
        <v>83534</v>
      </c>
      <c r="H22" s="33">
        <v>675370</v>
      </c>
      <c r="I22" s="33">
        <v>0</v>
      </c>
      <c r="J22" s="34">
        <v>0</v>
      </c>
    </row>
    <row r="23" spans="1:10" ht="15.75">
      <c r="A23" s="32">
        <v>4</v>
      </c>
      <c r="B23" s="26">
        <v>1</v>
      </c>
      <c r="C23" s="26" t="s">
        <v>92</v>
      </c>
      <c r="D23" s="28" t="s">
        <v>109</v>
      </c>
      <c r="E23" s="33">
        <v>76534</v>
      </c>
      <c r="F23" s="33">
        <v>645015</v>
      </c>
      <c r="G23" s="33">
        <v>76534</v>
      </c>
      <c r="H23" s="33">
        <v>645015</v>
      </c>
      <c r="I23" s="33">
        <v>0</v>
      </c>
      <c r="J23" s="34">
        <v>0</v>
      </c>
    </row>
    <row r="24" spans="1:10" ht="15.75">
      <c r="A24" s="32">
        <v>4</v>
      </c>
      <c r="B24" s="26">
        <v>5</v>
      </c>
      <c r="C24" s="26" t="s">
        <v>92</v>
      </c>
      <c r="D24" s="28" t="s">
        <v>110</v>
      </c>
      <c r="E24" s="33">
        <v>7000</v>
      </c>
      <c r="F24" s="33">
        <v>30355</v>
      </c>
      <c r="G24" s="33">
        <v>7000</v>
      </c>
      <c r="H24" s="33">
        <v>30355</v>
      </c>
      <c r="I24" s="33">
        <v>0</v>
      </c>
      <c r="J24" s="34">
        <v>0</v>
      </c>
    </row>
    <row r="25" spans="1:10" ht="15.75">
      <c r="A25" s="32">
        <v>5</v>
      </c>
      <c r="B25" s="26" t="s">
        <v>92</v>
      </c>
      <c r="C25" s="26" t="s">
        <v>92</v>
      </c>
      <c r="D25" s="28" t="s">
        <v>111</v>
      </c>
      <c r="E25" s="33">
        <v>0</v>
      </c>
      <c r="F25" s="33">
        <v>0</v>
      </c>
      <c r="G25" s="33">
        <v>0</v>
      </c>
      <c r="H25" s="33">
        <v>0</v>
      </c>
      <c r="I25" s="33">
        <v>0</v>
      </c>
      <c r="J25" s="34">
        <v>0</v>
      </c>
    </row>
    <row r="26" spans="1:10" ht="15.75">
      <c r="A26" s="32">
        <v>5</v>
      </c>
      <c r="B26" s="26">
        <v>1</v>
      </c>
      <c r="C26" s="26" t="s">
        <v>92</v>
      </c>
      <c r="D26" s="28" t="s">
        <v>112</v>
      </c>
      <c r="E26" s="33">
        <v>0</v>
      </c>
      <c r="F26" s="33">
        <v>0</v>
      </c>
      <c r="G26" s="33">
        <v>0</v>
      </c>
      <c r="H26" s="33">
        <v>0</v>
      </c>
      <c r="I26" s="33">
        <v>0</v>
      </c>
      <c r="J26" s="34">
        <v>0</v>
      </c>
    </row>
    <row r="27" spans="1:10" ht="15.75">
      <c r="A27" s="32">
        <v>5</v>
      </c>
      <c r="B27" s="26">
        <v>2</v>
      </c>
      <c r="C27" s="26" t="s">
        <v>92</v>
      </c>
      <c r="D27" s="28" t="s">
        <v>113</v>
      </c>
      <c r="E27" s="33">
        <v>0</v>
      </c>
      <c r="F27" s="33">
        <v>0</v>
      </c>
      <c r="G27" s="33">
        <v>0</v>
      </c>
      <c r="H27" s="33">
        <v>0</v>
      </c>
      <c r="I27" s="33">
        <v>0</v>
      </c>
      <c r="J27" s="34">
        <v>0</v>
      </c>
    </row>
    <row r="28" spans="1:10" ht="16.5" thickBot="1">
      <c r="A28" s="35">
        <v>5</v>
      </c>
      <c r="B28" s="36">
        <v>3</v>
      </c>
      <c r="C28" s="36" t="s">
        <v>92</v>
      </c>
      <c r="D28" s="37" t="s">
        <v>114</v>
      </c>
      <c r="E28" s="38">
        <v>0</v>
      </c>
      <c r="F28" s="38">
        <v>0</v>
      </c>
      <c r="G28" s="38">
        <v>0</v>
      </c>
      <c r="H28" s="38">
        <v>0</v>
      </c>
      <c r="I28" s="38">
        <v>0</v>
      </c>
      <c r="J28" s="39">
        <v>0</v>
      </c>
    </row>
    <row r="30" spans="1:10" ht="15.75">
      <c r="A30" s="88" t="s">
        <v>72</v>
      </c>
      <c r="B30" s="88"/>
      <c r="C30" s="88"/>
      <c r="I30" s="89" t="s">
        <v>73</v>
      </c>
      <c r="J30" s="90"/>
    </row>
    <row r="31" spans="1:10" ht="15.75">
      <c r="A31" s="91" t="s">
        <v>74</v>
      </c>
      <c r="B31" s="91"/>
      <c r="C31" s="91"/>
      <c r="D31" s="92" t="s">
        <v>75</v>
      </c>
      <c r="E31" s="92"/>
      <c r="F31" s="92"/>
      <c r="G31" s="92"/>
      <c r="H31" s="92"/>
      <c r="I31" s="93" t="s">
        <v>76</v>
      </c>
      <c r="J31" s="94"/>
    </row>
    <row r="32" spans="5:10" ht="19.5">
      <c r="E32" s="95" t="s">
        <v>77</v>
      </c>
      <c r="F32" s="96"/>
      <c r="G32" s="96"/>
      <c r="H32" s="96"/>
      <c r="I32" s="97" t="s">
        <v>115</v>
      </c>
      <c r="J32" s="97"/>
    </row>
    <row r="33" spans="5:10" ht="16.5" thickBot="1">
      <c r="E33" s="98" t="s">
        <v>79</v>
      </c>
      <c r="F33" s="98"/>
      <c r="G33" s="98"/>
      <c r="H33" s="98"/>
      <c r="I33" s="99" t="s">
        <v>80</v>
      </c>
      <c r="J33" s="99"/>
    </row>
    <row r="34" spans="1:10" ht="15.75">
      <c r="A34" s="100" t="s">
        <v>81</v>
      </c>
      <c r="B34" s="101"/>
      <c r="C34" s="101"/>
      <c r="D34" s="101"/>
      <c r="E34" s="101" t="s">
        <v>82</v>
      </c>
      <c r="F34" s="101"/>
      <c r="G34" s="101" t="s">
        <v>83</v>
      </c>
      <c r="H34" s="101"/>
      <c r="I34" s="101" t="s">
        <v>84</v>
      </c>
      <c r="J34" s="10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33">
        <v>2318286</v>
      </c>
      <c r="F36" s="33">
        <v>22808235</v>
      </c>
      <c r="G36" s="33">
        <v>2318286</v>
      </c>
      <c r="H36" s="33">
        <v>12831267</v>
      </c>
      <c r="I36" s="33">
        <v>0</v>
      </c>
      <c r="J36" s="34">
        <v>9976968</v>
      </c>
    </row>
    <row r="37" spans="1:10" ht="15.75">
      <c r="A37" s="32">
        <v>6</v>
      </c>
      <c r="B37" s="26">
        <v>1</v>
      </c>
      <c r="C37" s="26" t="s">
        <v>92</v>
      </c>
      <c r="D37" s="28" t="s">
        <v>117</v>
      </c>
      <c r="E37" s="33">
        <v>2318286</v>
      </c>
      <c r="F37" s="33">
        <v>22808235</v>
      </c>
      <c r="G37" s="33">
        <v>2318286</v>
      </c>
      <c r="H37" s="33">
        <v>12831267</v>
      </c>
      <c r="I37" s="33">
        <v>0</v>
      </c>
      <c r="J37" s="34">
        <v>9976968</v>
      </c>
    </row>
    <row r="38" spans="1:10" ht="15.75">
      <c r="A38" s="32">
        <v>6</v>
      </c>
      <c r="B38" s="26">
        <v>2</v>
      </c>
      <c r="C38" s="26" t="s">
        <v>92</v>
      </c>
      <c r="D38" s="28" t="s">
        <v>118</v>
      </c>
      <c r="E38" s="33">
        <v>0</v>
      </c>
      <c r="F38" s="33">
        <v>0</v>
      </c>
      <c r="G38" s="33">
        <v>0</v>
      </c>
      <c r="H38" s="33">
        <v>0</v>
      </c>
      <c r="I38" s="33">
        <v>0</v>
      </c>
      <c r="J38" s="34">
        <v>0</v>
      </c>
    </row>
    <row r="39" spans="1:10" ht="15.75">
      <c r="A39" s="32">
        <v>7</v>
      </c>
      <c r="B39" s="26" t="s">
        <v>92</v>
      </c>
      <c r="C39" s="26" t="s">
        <v>92</v>
      </c>
      <c r="D39" s="28" t="s">
        <v>119</v>
      </c>
      <c r="E39" s="33">
        <v>0</v>
      </c>
      <c r="F39" s="33">
        <v>0</v>
      </c>
      <c r="G39" s="33">
        <v>0</v>
      </c>
      <c r="H39" s="33">
        <v>0</v>
      </c>
      <c r="I39" s="33">
        <v>0</v>
      </c>
      <c r="J39" s="34">
        <v>0</v>
      </c>
    </row>
    <row r="40" spans="1:10" ht="15.75">
      <c r="A40" s="32" t="s">
        <v>92</v>
      </c>
      <c r="B40" s="26" t="s">
        <v>92</v>
      </c>
      <c r="C40" s="26" t="s">
        <v>92</v>
      </c>
      <c r="D40" s="28" t="s">
        <v>120</v>
      </c>
      <c r="E40" s="33">
        <v>0</v>
      </c>
      <c r="F40" s="33">
        <v>0</v>
      </c>
      <c r="G40" s="33">
        <v>0</v>
      </c>
      <c r="H40" s="33">
        <v>0</v>
      </c>
      <c r="I40" s="33">
        <v>0</v>
      </c>
      <c r="J40" s="34">
        <v>0</v>
      </c>
    </row>
    <row r="41" spans="1:10" ht="15.75">
      <c r="A41" s="32">
        <v>8</v>
      </c>
      <c r="B41" s="26" t="s">
        <v>92</v>
      </c>
      <c r="C41" s="26" t="s">
        <v>92</v>
      </c>
      <c r="D41" s="28" t="s">
        <v>121</v>
      </c>
      <c r="E41" s="33">
        <v>549355</v>
      </c>
      <c r="F41" s="33">
        <v>1728175</v>
      </c>
      <c r="G41" s="33">
        <v>549355</v>
      </c>
      <c r="H41" s="33">
        <v>1728175</v>
      </c>
      <c r="I41" s="33">
        <v>0</v>
      </c>
      <c r="J41" s="34">
        <v>0</v>
      </c>
    </row>
    <row r="42" spans="1:10" ht="15.75">
      <c r="A42" s="32" t="s">
        <v>92</v>
      </c>
      <c r="B42" s="26" t="s">
        <v>92</v>
      </c>
      <c r="C42" s="26" t="s">
        <v>92</v>
      </c>
      <c r="D42" s="28" t="s">
        <v>122</v>
      </c>
      <c r="E42" s="33">
        <v>0</v>
      </c>
      <c r="F42" s="33">
        <v>0</v>
      </c>
      <c r="G42" s="33">
        <v>0</v>
      </c>
      <c r="H42" s="33">
        <v>0</v>
      </c>
      <c r="I42" s="33">
        <v>0</v>
      </c>
      <c r="J42" s="34">
        <v>0</v>
      </c>
    </row>
    <row r="43" spans="1:10" ht="15.75">
      <c r="A43" s="32">
        <v>4</v>
      </c>
      <c r="B43" s="26" t="s">
        <v>92</v>
      </c>
      <c r="C43" s="26" t="s">
        <v>92</v>
      </c>
      <c r="D43" s="28" t="s">
        <v>123</v>
      </c>
      <c r="E43" s="33">
        <v>0</v>
      </c>
      <c r="F43" s="33">
        <v>0</v>
      </c>
      <c r="G43" s="33">
        <v>0</v>
      </c>
      <c r="H43" s="33">
        <v>0</v>
      </c>
      <c r="I43" s="33">
        <v>0</v>
      </c>
      <c r="J43" s="34">
        <v>0</v>
      </c>
    </row>
    <row r="44" spans="1:10" ht="15.75">
      <c r="A44" s="32">
        <v>4</v>
      </c>
      <c r="B44" s="26">
        <v>2</v>
      </c>
      <c r="C44" s="26" t="s">
        <v>92</v>
      </c>
      <c r="D44" s="28" t="s">
        <v>124</v>
      </c>
      <c r="E44" s="33">
        <v>0</v>
      </c>
      <c r="F44" s="33">
        <v>0</v>
      </c>
      <c r="G44" s="33">
        <v>0</v>
      </c>
      <c r="H44" s="33">
        <v>0</v>
      </c>
      <c r="I44" s="33">
        <v>0</v>
      </c>
      <c r="J44" s="34">
        <v>0</v>
      </c>
    </row>
    <row r="45" spans="1:10" ht="15.75">
      <c r="A45" s="32" t="s">
        <v>92</v>
      </c>
      <c r="B45" s="26" t="s">
        <v>92</v>
      </c>
      <c r="C45" s="26" t="s">
        <v>92</v>
      </c>
      <c r="D45" s="28" t="s">
        <v>125</v>
      </c>
      <c r="E45" s="33">
        <v>0</v>
      </c>
      <c r="F45" s="33">
        <v>0</v>
      </c>
      <c r="G45" s="33">
        <v>0</v>
      </c>
      <c r="H45" s="33">
        <v>0</v>
      </c>
      <c r="I45" s="33">
        <v>0</v>
      </c>
      <c r="J45" s="34">
        <v>0</v>
      </c>
    </row>
    <row r="46" spans="1:10" ht="15.75">
      <c r="A46" s="32" t="s">
        <v>92</v>
      </c>
      <c r="B46" s="26" t="s">
        <v>92</v>
      </c>
      <c r="C46" s="26" t="s">
        <v>92</v>
      </c>
      <c r="D46" s="28" t="s">
        <v>126</v>
      </c>
      <c r="E46" s="33">
        <v>0</v>
      </c>
      <c r="F46" s="33">
        <v>0</v>
      </c>
      <c r="G46" s="33">
        <v>0</v>
      </c>
      <c r="H46" s="33">
        <v>0</v>
      </c>
      <c r="I46" s="33">
        <v>0</v>
      </c>
      <c r="J46" s="34">
        <v>0</v>
      </c>
    </row>
    <row r="47" spans="1:10" ht="15.75">
      <c r="A47" s="32" t="s">
        <v>92</v>
      </c>
      <c r="B47" s="26" t="s">
        <v>92</v>
      </c>
      <c r="C47" s="26" t="s">
        <v>92</v>
      </c>
      <c r="D47" s="28" t="s">
        <v>127</v>
      </c>
      <c r="E47" s="33">
        <v>0</v>
      </c>
      <c r="F47" s="33">
        <v>0</v>
      </c>
      <c r="G47" s="33">
        <v>0</v>
      </c>
      <c r="H47" s="33">
        <v>0</v>
      </c>
      <c r="I47" s="33">
        <v>0</v>
      </c>
      <c r="J47" s="34">
        <v>0</v>
      </c>
    </row>
    <row r="48" spans="1:10" ht="15.75">
      <c r="A48" s="32">
        <v>9</v>
      </c>
      <c r="B48" s="26" t="s">
        <v>92</v>
      </c>
      <c r="C48" s="26" t="s">
        <v>92</v>
      </c>
      <c r="D48" s="28" t="s">
        <v>128</v>
      </c>
      <c r="E48" s="33">
        <v>0</v>
      </c>
      <c r="F48" s="33">
        <v>0</v>
      </c>
      <c r="G48" s="33">
        <v>0</v>
      </c>
      <c r="H48" s="33">
        <v>0</v>
      </c>
      <c r="I48" s="33">
        <v>0</v>
      </c>
      <c r="J48" s="34">
        <v>0</v>
      </c>
    </row>
    <row r="49" spans="1:10" ht="15.75">
      <c r="A49" s="32" t="s">
        <v>92</v>
      </c>
      <c r="B49" s="26" t="s">
        <v>92</v>
      </c>
      <c r="C49" s="26" t="s">
        <v>92</v>
      </c>
      <c r="D49" s="28" t="s">
        <v>129</v>
      </c>
      <c r="E49" s="33">
        <v>13611827</v>
      </c>
      <c r="F49" s="33">
        <v>105335976</v>
      </c>
      <c r="G49" s="33">
        <v>13611827</v>
      </c>
      <c r="H49" s="33">
        <v>95359008</v>
      </c>
      <c r="I49" s="33">
        <v>0</v>
      </c>
      <c r="J49" s="34">
        <v>9976968</v>
      </c>
    </row>
    <row r="50" spans="1:10" ht="15.75">
      <c r="A50" s="32" t="s">
        <v>92</v>
      </c>
      <c r="B50" s="26" t="s">
        <v>92</v>
      </c>
      <c r="C50" s="26" t="s">
        <v>92</v>
      </c>
      <c r="D50" s="28" t="s">
        <v>130</v>
      </c>
      <c r="E50" s="33">
        <v>0</v>
      </c>
      <c r="F50" s="33">
        <v>145033557</v>
      </c>
      <c r="G50" s="33">
        <v>0</v>
      </c>
      <c r="H50" s="33">
        <v>145033557</v>
      </c>
      <c r="I50" s="33">
        <v>0</v>
      </c>
      <c r="J50" s="34">
        <v>0</v>
      </c>
    </row>
    <row r="51" spans="1:10" ht="15.75">
      <c r="A51" s="32" t="s">
        <v>92</v>
      </c>
      <c r="B51" s="26" t="s">
        <v>92</v>
      </c>
      <c r="C51" s="26" t="s">
        <v>92</v>
      </c>
      <c r="D51" s="28" t="s">
        <v>131</v>
      </c>
      <c r="E51" s="33">
        <v>0</v>
      </c>
      <c r="F51" s="33">
        <v>0</v>
      </c>
      <c r="G51" s="33">
        <v>0</v>
      </c>
      <c r="H51" s="33">
        <v>0</v>
      </c>
      <c r="I51" s="33">
        <v>0</v>
      </c>
      <c r="J51" s="34">
        <v>0</v>
      </c>
    </row>
    <row r="52" spans="1:10" ht="15.75">
      <c r="A52" s="32" t="s">
        <v>92</v>
      </c>
      <c r="B52" s="26" t="s">
        <v>92</v>
      </c>
      <c r="C52" s="26" t="s">
        <v>92</v>
      </c>
      <c r="D52" s="28" t="s">
        <v>132</v>
      </c>
      <c r="E52" s="33">
        <v>0</v>
      </c>
      <c r="F52" s="33">
        <v>0</v>
      </c>
      <c r="G52" s="33">
        <v>0</v>
      </c>
      <c r="H52" s="33">
        <v>0</v>
      </c>
      <c r="I52" s="33">
        <v>0</v>
      </c>
      <c r="J52" s="34">
        <v>0</v>
      </c>
    </row>
    <row r="53" spans="1:10" ht="15.75">
      <c r="A53" s="32" t="s">
        <v>92</v>
      </c>
      <c r="B53" s="26" t="s">
        <v>92</v>
      </c>
      <c r="C53" s="26" t="s">
        <v>92</v>
      </c>
      <c r="D53" s="28" t="s">
        <v>133</v>
      </c>
      <c r="E53" s="33">
        <v>0</v>
      </c>
      <c r="F53" s="33">
        <v>0</v>
      </c>
      <c r="G53" s="33">
        <v>0</v>
      </c>
      <c r="H53" s="33">
        <v>0</v>
      </c>
      <c r="I53" s="33">
        <v>0</v>
      </c>
      <c r="J53" s="34">
        <v>0</v>
      </c>
    </row>
    <row r="54" spans="1:10" ht="15.75">
      <c r="A54" s="32" t="s">
        <v>92</v>
      </c>
      <c r="B54" s="26" t="s">
        <v>92</v>
      </c>
      <c r="C54" s="26" t="s">
        <v>92</v>
      </c>
      <c r="D54" s="28" t="s">
        <v>134</v>
      </c>
      <c r="E54" s="33">
        <v>0</v>
      </c>
      <c r="F54" s="33">
        <v>0</v>
      </c>
      <c r="G54" s="33">
        <v>0</v>
      </c>
      <c r="H54" s="33">
        <v>0</v>
      </c>
      <c r="I54" s="33">
        <v>0</v>
      </c>
      <c r="J54" s="34">
        <v>0</v>
      </c>
    </row>
    <row r="55" spans="1:10" ht="15.75">
      <c r="A55" s="32" t="s">
        <v>92</v>
      </c>
      <c r="B55" s="26" t="s">
        <v>92</v>
      </c>
      <c r="C55" s="26" t="s">
        <v>92</v>
      </c>
      <c r="D55" s="28" t="s">
        <v>135</v>
      </c>
      <c r="E55" s="33">
        <v>0</v>
      </c>
      <c r="F55" s="33">
        <v>0</v>
      </c>
      <c r="G55" s="33">
        <v>0</v>
      </c>
      <c r="H55" s="33">
        <v>0</v>
      </c>
      <c r="I55" s="33">
        <v>0</v>
      </c>
      <c r="J55" s="34">
        <v>0</v>
      </c>
    </row>
    <row r="56" spans="1:10" ht="15.75">
      <c r="A56" s="32" t="s">
        <v>92</v>
      </c>
      <c r="B56" s="26" t="s">
        <v>92</v>
      </c>
      <c r="C56" s="26" t="s">
        <v>92</v>
      </c>
      <c r="D56" s="28" t="s">
        <v>136</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92</v>
      </c>
      <c r="B59" s="26" t="s">
        <v>92</v>
      </c>
      <c r="C59" s="26" t="s">
        <v>92</v>
      </c>
      <c r="D59" s="28" t="s">
        <v>137</v>
      </c>
      <c r="E59" s="33">
        <v>13611827</v>
      </c>
      <c r="F59" s="33">
        <v>250369533</v>
      </c>
      <c r="G59" s="33"/>
      <c r="H59" s="33"/>
      <c r="I59" s="33"/>
      <c r="J59" s="34"/>
    </row>
    <row r="60" spans="1:10" ht="15.75">
      <c r="A60" s="32" t="s">
        <v>92</v>
      </c>
      <c r="B60" s="26" t="s">
        <v>92</v>
      </c>
      <c r="C60" s="26" t="s">
        <v>92</v>
      </c>
      <c r="D60" s="28" t="s">
        <v>138</v>
      </c>
      <c r="E60" s="33">
        <v>179903449</v>
      </c>
      <c r="F60" s="33">
        <v>0</v>
      </c>
      <c r="G60" s="33"/>
      <c r="H60" s="33"/>
      <c r="I60" s="33"/>
      <c r="J60" s="34"/>
    </row>
    <row r="61" spans="1:10" ht="15.75">
      <c r="A61" s="32" t="s">
        <v>92</v>
      </c>
      <c r="B61" s="26" t="s">
        <v>92</v>
      </c>
      <c r="C61" s="26" t="s">
        <v>92</v>
      </c>
      <c r="D61" s="28" t="s">
        <v>139</v>
      </c>
      <c r="E61" s="33">
        <v>193515276</v>
      </c>
      <c r="F61" s="33">
        <v>250369533</v>
      </c>
      <c r="G61" s="33"/>
      <c r="H61" s="33"/>
      <c r="I61" s="33"/>
      <c r="J61" s="34"/>
    </row>
    <row r="62" spans="1:10" ht="15.75">
      <c r="A62" s="32" t="s">
        <v>92</v>
      </c>
      <c r="B62" s="26" t="s">
        <v>92</v>
      </c>
      <c r="C62" s="26" t="s">
        <v>92</v>
      </c>
      <c r="D62" s="28" t="s">
        <v>140</v>
      </c>
      <c r="E62" s="33">
        <v>123420000</v>
      </c>
      <c r="F62" s="33">
        <v>0</v>
      </c>
      <c r="G62" s="33"/>
      <c r="H62" s="33"/>
      <c r="I62" s="33"/>
      <c r="J62" s="34"/>
    </row>
    <row r="63" spans="1:10" ht="15.75">
      <c r="A63" s="32" t="s">
        <v>92</v>
      </c>
      <c r="B63" s="26" t="s">
        <v>92</v>
      </c>
      <c r="C63" s="26" t="s">
        <v>92</v>
      </c>
      <c r="D63" s="28" t="s">
        <v>141</v>
      </c>
      <c r="E63" s="33">
        <v>11344000</v>
      </c>
      <c r="F63" s="33">
        <v>0</v>
      </c>
      <c r="G63" s="33"/>
      <c r="H63" s="33"/>
      <c r="I63" s="33"/>
      <c r="J63" s="34"/>
    </row>
    <row r="64" spans="1:10" ht="16.5" thickBot="1">
      <c r="A64" s="35" t="s">
        <v>92</v>
      </c>
      <c r="B64" s="36" t="s">
        <v>92</v>
      </c>
      <c r="C64" s="36" t="s">
        <v>92</v>
      </c>
      <c r="D64" s="37" t="s">
        <v>142</v>
      </c>
      <c r="E64" s="38">
        <v>67563000</v>
      </c>
      <c r="F64" s="38">
        <v>0</v>
      </c>
      <c r="G64" s="38"/>
      <c r="H64" s="38"/>
      <c r="I64" s="38"/>
      <c r="J64" s="39"/>
    </row>
    <row r="66" spans="1:10" ht="15.75">
      <c r="A66" s="88" t="s">
        <v>72</v>
      </c>
      <c r="B66" s="88"/>
      <c r="C66" s="88"/>
      <c r="I66" s="89" t="s">
        <v>73</v>
      </c>
      <c r="J66" s="90"/>
    </row>
    <row r="67" spans="1:10" ht="15.75">
      <c r="A67" s="91" t="s">
        <v>74</v>
      </c>
      <c r="B67" s="91"/>
      <c r="C67" s="91"/>
      <c r="D67" s="92" t="s">
        <v>75</v>
      </c>
      <c r="E67" s="92"/>
      <c r="F67" s="92"/>
      <c r="G67" s="92"/>
      <c r="H67" s="92"/>
      <c r="I67" s="93" t="s">
        <v>76</v>
      </c>
      <c r="J67" s="94"/>
    </row>
    <row r="68" spans="5:10" ht="19.5">
      <c r="E68" s="95" t="s">
        <v>77</v>
      </c>
      <c r="F68" s="96"/>
      <c r="G68" s="96"/>
      <c r="H68" s="96"/>
      <c r="I68" s="97" t="s">
        <v>143</v>
      </c>
      <c r="J68" s="97"/>
    </row>
    <row r="69" spans="5:10" ht="16.5" thickBot="1">
      <c r="E69" s="98" t="s">
        <v>79</v>
      </c>
      <c r="F69" s="98"/>
      <c r="G69" s="98"/>
      <c r="H69" s="98"/>
      <c r="I69" s="99" t="s">
        <v>80</v>
      </c>
      <c r="J69" s="99"/>
    </row>
    <row r="70" spans="1:10" ht="15.75">
      <c r="A70" s="100" t="s">
        <v>81</v>
      </c>
      <c r="B70" s="101"/>
      <c r="C70" s="101"/>
      <c r="D70" s="101"/>
      <c r="E70" s="101" t="s">
        <v>82</v>
      </c>
      <c r="F70" s="101"/>
      <c r="G70" s="101" t="s">
        <v>144</v>
      </c>
      <c r="H70" s="101"/>
      <c r="I70" s="101" t="s">
        <v>145</v>
      </c>
      <c r="J70" s="10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33">
        <v>5204875</v>
      </c>
      <c r="F72" s="33">
        <v>49647970</v>
      </c>
      <c r="G72" s="33">
        <v>5204875</v>
      </c>
      <c r="H72" s="33">
        <v>46289910</v>
      </c>
      <c r="I72" s="33">
        <v>0</v>
      </c>
      <c r="J72" s="34">
        <v>3358060</v>
      </c>
    </row>
    <row r="73" spans="1:10" ht="15.75">
      <c r="A73" s="32">
        <v>1</v>
      </c>
      <c r="B73" s="26" t="s">
        <v>92</v>
      </c>
      <c r="C73" s="26" t="s">
        <v>92</v>
      </c>
      <c r="D73" s="28" t="s">
        <v>147</v>
      </c>
      <c r="E73" s="33">
        <v>2192535</v>
      </c>
      <c r="F73" s="33">
        <v>25076582</v>
      </c>
      <c r="G73" s="33">
        <v>2192535</v>
      </c>
      <c r="H73" s="33">
        <v>25076582</v>
      </c>
      <c r="I73" s="33">
        <v>0</v>
      </c>
      <c r="J73" s="34">
        <v>0</v>
      </c>
    </row>
    <row r="74" spans="1:10" ht="15.75">
      <c r="A74" s="32">
        <v>1</v>
      </c>
      <c r="B74" s="26">
        <v>1</v>
      </c>
      <c r="C74" s="26" t="s">
        <v>92</v>
      </c>
      <c r="D74" s="28" t="s">
        <v>148</v>
      </c>
      <c r="E74" s="33">
        <v>84270</v>
      </c>
      <c r="F74" s="33">
        <v>9698719</v>
      </c>
      <c r="G74" s="33">
        <v>84270</v>
      </c>
      <c r="H74" s="33">
        <v>9698719</v>
      </c>
      <c r="I74" s="33">
        <v>0</v>
      </c>
      <c r="J74" s="34">
        <v>0</v>
      </c>
    </row>
    <row r="75" spans="1:10" ht="15.75">
      <c r="A75" s="32">
        <v>1</v>
      </c>
      <c r="B75" s="26">
        <v>2</v>
      </c>
      <c r="C75" s="26" t="s">
        <v>92</v>
      </c>
      <c r="D75" s="28" t="s">
        <v>149</v>
      </c>
      <c r="E75" s="33">
        <v>939505</v>
      </c>
      <c r="F75" s="33">
        <v>7939656</v>
      </c>
      <c r="G75" s="33">
        <v>939505</v>
      </c>
      <c r="H75" s="33">
        <v>7939656</v>
      </c>
      <c r="I75" s="33">
        <v>0</v>
      </c>
      <c r="J75" s="34">
        <v>0</v>
      </c>
    </row>
    <row r="76" spans="1:10" ht="15.75">
      <c r="A76" s="32">
        <v>1</v>
      </c>
      <c r="B76" s="26">
        <v>3</v>
      </c>
      <c r="C76" s="26" t="s">
        <v>92</v>
      </c>
      <c r="D76" s="28" t="s">
        <v>150</v>
      </c>
      <c r="E76" s="33">
        <v>1168592</v>
      </c>
      <c r="F76" s="33">
        <v>7405552</v>
      </c>
      <c r="G76" s="33">
        <v>1168592</v>
      </c>
      <c r="H76" s="33">
        <v>7405552</v>
      </c>
      <c r="I76" s="33">
        <v>0</v>
      </c>
      <c r="J76" s="34">
        <v>0</v>
      </c>
    </row>
    <row r="77" spans="1:10" ht="15.75">
      <c r="A77" s="32">
        <v>1</v>
      </c>
      <c r="B77" s="26">
        <v>4</v>
      </c>
      <c r="C77" s="26" t="s">
        <v>92</v>
      </c>
      <c r="D77" s="28" t="s">
        <v>151</v>
      </c>
      <c r="E77" s="33">
        <v>168</v>
      </c>
      <c r="F77" s="33">
        <v>32655</v>
      </c>
      <c r="G77" s="33">
        <v>168</v>
      </c>
      <c r="H77" s="33">
        <v>32655</v>
      </c>
      <c r="I77" s="33">
        <v>0</v>
      </c>
      <c r="J77" s="34">
        <v>0</v>
      </c>
    </row>
    <row r="78" spans="1:10" ht="15.75">
      <c r="A78" s="32">
        <v>2</v>
      </c>
      <c r="B78" s="26" t="s">
        <v>92</v>
      </c>
      <c r="C78" s="26" t="s">
        <v>92</v>
      </c>
      <c r="D78" s="28" t="s">
        <v>152</v>
      </c>
      <c r="E78" s="33">
        <v>542634</v>
      </c>
      <c r="F78" s="33">
        <v>3454585</v>
      </c>
      <c r="G78" s="33">
        <v>542634</v>
      </c>
      <c r="H78" s="33">
        <v>3454585</v>
      </c>
      <c r="I78" s="33">
        <v>0</v>
      </c>
      <c r="J78" s="34">
        <v>0</v>
      </c>
    </row>
    <row r="79" spans="1:10" ht="15.75">
      <c r="A79" s="32">
        <v>2</v>
      </c>
      <c r="B79" s="26">
        <v>1</v>
      </c>
      <c r="C79" s="26" t="s">
        <v>92</v>
      </c>
      <c r="D79" s="28" t="s">
        <v>153</v>
      </c>
      <c r="E79" s="33">
        <v>427821</v>
      </c>
      <c r="F79" s="33">
        <v>2860966</v>
      </c>
      <c r="G79" s="33">
        <v>427821</v>
      </c>
      <c r="H79" s="33">
        <v>2860966</v>
      </c>
      <c r="I79" s="33">
        <v>0</v>
      </c>
      <c r="J79" s="34">
        <v>0</v>
      </c>
    </row>
    <row r="80" spans="1:10" ht="15.75">
      <c r="A80" s="32">
        <v>2</v>
      </c>
      <c r="B80" s="26">
        <v>2</v>
      </c>
      <c r="C80" s="26" t="s">
        <v>92</v>
      </c>
      <c r="D80" s="28" t="s">
        <v>154</v>
      </c>
      <c r="E80" s="33">
        <v>0</v>
      </c>
      <c r="F80" s="33">
        <v>0</v>
      </c>
      <c r="G80" s="33">
        <v>0</v>
      </c>
      <c r="H80" s="33">
        <v>0</v>
      </c>
      <c r="I80" s="33">
        <v>0</v>
      </c>
      <c r="J80" s="34">
        <v>0</v>
      </c>
    </row>
    <row r="81" spans="1:10" ht="15.75">
      <c r="A81" s="32">
        <v>2</v>
      </c>
      <c r="B81" s="26">
        <v>3</v>
      </c>
      <c r="C81" s="26" t="s">
        <v>92</v>
      </c>
      <c r="D81" s="28" t="s">
        <v>155</v>
      </c>
      <c r="E81" s="33">
        <v>114813</v>
      </c>
      <c r="F81" s="33">
        <v>593619</v>
      </c>
      <c r="G81" s="33">
        <v>114813</v>
      </c>
      <c r="H81" s="33">
        <v>593619</v>
      </c>
      <c r="I81" s="33">
        <v>0</v>
      </c>
      <c r="J81" s="34">
        <v>0</v>
      </c>
    </row>
    <row r="82" spans="1:10" ht="15.75">
      <c r="A82" s="32">
        <v>3</v>
      </c>
      <c r="B82" s="26" t="s">
        <v>92</v>
      </c>
      <c r="C82" s="26" t="s">
        <v>92</v>
      </c>
      <c r="D82" s="28" t="s">
        <v>156</v>
      </c>
      <c r="E82" s="33">
        <v>1125726</v>
      </c>
      <c r="F82" s="33">
        <v>7307351</v>
      </c>
      <c r="G82" s="33">
        <v>1125726</v>
      </c>
      <c r="H82" s="33">
        <v>5524291</v>
      </c>
      <c r="I82" s="33">
        <v>0</v>
      </c>
      <c r="J82" s="34">
        <v>1783060</v>
      </c>
    </row>
    <row r="83" spans="1:10" ht="15.75">
      <c r="A83" s="32">
        <v>3</v>
      </c>
      <c r="B83" s="26">
        <v>1</v>
      </c>
      <c r="C83" s="26" t="s">
        <v>92</v>
      </c>
      <c r="D83" s="28" t="s">
        <v>157</v>
      </c>
      <c r="E83" s="33">
        <v>627133</v>
      </c>
      <c r="F83" s="33">
        <v>3280866</v>
      </c>
      <c r="G83" s="33">
        <v>627133</v>
      </c>
      <c r="H83" s="33">
        <v>2497806</v>
      </c>
      <c r="I83" s="33">
        <v>0</v>
      </c>
      <c r="J83" s="34">
        <v>783060</v>
      </c>
    </row>
    <row r="84" spans="1:10" ht="15.75">
      <c r="A84" s="32">
        <v>3</v>
      </c>
      <c r="B84" s="26">
        <v>2</v>
      </c>
      <c r="C84" s="26" t="s">
        <v>92</v>
      </c>
      <c r="D84" s="28" t="s">
        <v>158</v>
      </c>
      <c r="E84" s="33">
        <v>0</v>
      </c>
      <c r="F84" s="33">
        <v>0</v>
      </c>
      <c r="G84" s="33">
        <v>0</v>
      </c>
      <c r="H84" s="33">
        <v>0</v>
      </c>
      <c r="I84" s="33">
        <v>0</v>
      </c>
      <c r="J84" s="34">
        <v>0</v>
      </c>
    </row>
    <row r="85" spans="1:10" ht="15.75">
      <c r="A85" s="32">
        <v>3</v>
      </c>
      <c r="B85" s="26">
        <v>3</v>
      </c>
      <c r="C85" s="26" t="s">
        <v>92</v>
      </c>
      <c r="D85" s="28" t="s">
        <v>159</v>
      </c>
      <c r="E85" s="33">
        <v>337944</v>
      </c>
      <c r="F85" s="33">
        <v>2435679</v>
      </c>
      <c r="G85" s="33">
        <v>337944</v>
      </c>
      <c r="H85" s="33">
        <v>2435679</v>
      </c>
      <c r="I85" s="33">
        <v>0</v>
      </c>
      <c r="J85" s="34">
        <v>0</v>
      </c>
    </row>
    <row r="86" spans="1:10" ht="15.75">
      <c r="A86" s="32">
        <v>3</v>
      </c>
      <c r="B86" s="26">
        <v>4</v>
      </c>
      <c r="C86" s="26" t="s">
        <v>92</v>
      </c>
      <c r="D86" s="28" t="s">
        <v>160</v>
      </c>
      <c r="E86" s="33">
        <v>160649</v>
      </c>
      <c r="F86" s="33">
        <v>1590806</v>
      </c>
      <c r="G86" s="33">
        <v>160649</v>
      </c>
      <c r="H86" s="33">
        <v>590806</v>
      </c>
      <c r="I86" s="33">
        <v>0</v>
      </c>
      <c r="J86" s="34">
        <v>1000000</v>
      </c>
    </row>
    <row r="87" spans="1:10" ht="15.75">
      <c r="A87" s="32">
        <v>4</v>
      </c>
      <c r="B87" s="26" t="s">
        <v>92</v>
      </c>
      <c r="C87" s="26" t="s">
        <v>92</v>
      </c>
      <c r="D87" s="28" t="s">
        <v>161</v>
      </c>
      <c r="E87" s="33">
        <v>484907</v>
      </c>
      <c r="F87" s="33">
        <v>3410130</v>
      </c>
      <c r="G87" s="33">
        <v>484907</v>
      </c>
      <c r="H87" s="33">
        <v>3410130</v>
      </c>
      <c r="I87" s="33">
        <v>0</v>
      </c>
      <c r="J87" s="34">
        <v>0</v>
      </c>
    </row>
    <row r="88" spans="1:10" ht="15.75">
      <c r="A88" s="32">
        <v>4</v>
      </c>
      <c r="B88" s="26">
        <v>1</v>
      </c>
      <c r="C88" s="26" t="s">
        <v>92</v>
      </c>
      <c r="D88" s="28" t="s">
        <v>162</v>
      </c>
      <c r="E88" s="33">
        <v>25971</v>
      </c>
      <c r="F88" s="33">
        <v>145673</v>
      </c>
      <c r="G88" s="33">
        <v>25971</v>
      </c>
      <c r="H88" s="33">
        <v>145673</v>
      </c>
      <c r="I88" s="33">
        <v>0</v>
      </c>
      <c r="J88" s="34">
        <v>0</v>
      </c>
    </row>
    <row r="89" spans="1:10" ht="15.75">
      <c r="A89" s="32">
        <v>4</v>
      </c>
      <c r="B89" s="26">
        <v>2</v>
      </c>
      <c r="C89" s="26" t="s">
        <v>92</v>
      </c>
      <c r="D89" s="28" t="s">
        <v>163</v>
      </c>
      <c r="E89" s="33">
        <v>428936</v>
      </c>
      <c r="F89" s="33">
        <v>3132524</v>
      </c>
      <c r="G89" s="33">
        <v>428936</v>
      </c>
      <c r="H89" s="33">
        <v>3132524</v>
      </c>
      <c r="I89" s="33">
        <v>0</v>
      </c>
      <c r="J89" s="34">
        <v>0</v>
      </c>
    </row>
    <row r="90" spans="1:10" ht="15.75">
      <c r="A90" s="32">
        <v>4</v>
      </c>
      <c r="B90" s="26">
        <v>3</v>
      </c>
      <c r="C90" s="26" t="s">
        <v>92</v>
      </c>
      <c r="D90" s="28" t="s">
        <v>164</v>
      </c>
      <c r="E90" s="33">
        <v>30000</v>
      </c>
      <c r="F90" s="33">
        <v>131933</v>
      </c>
      <c r="G90" s="33">
        <v>30000</v>
      </c>
      <c r="H90" s="33">
        <v>131933</v>
      </c>
      <c r="I90" s="33">
        <v>0</v>
      </c>
      <c r="J90" s="34">
        <v>0</v>
      </c>
    </row>
    <row r="91" spans="1:10" ht="15.75">
      <c r="A91" s="32">
        <v>4</v>
      </c>
      <c r="B91" s="26">
        <v>4</v>
      </c>
      <c r="C91" s="26" t="s">
        <v>92</v>
      </c>
      <c r="D91" s="28" t="s">
        <v>165</v>
      </c>
      <c r="E91" s="33">
        <v>0</v>
      </c>
      <c r="F91" s="33">
        <v>0</v>
      </c>
      <c r="G91" s="33">
        <v>0</v>
      </c>
      <c r="H91" s="33">
        <v>0</v>
      </c>
      <c r="I91" s="33">
        <v>0</v>
      </c>
      <c r="J91" s="34">
        <v>0</v>
      </c>
    </row>
    <row r="92" spans="1:10" ht="16.5" thickBot="1">
      <c r="A92" s="35">
        <v>4</v>
      </c>
      <c r="B92" s="36">
        <v>5</v>
      </c>
      <c r="C92" s="36" t="s">
        <v>92</v>
      </c>
      <c r="D92" s="37" t="s">
        <v>166</v>
      </c>
      <c r="E92" s="38">
        <v>0</v>
      </c>
      <c r="F92" s="38">
        <v>0</v>
      </c>
      <c r="G92" s="38">
        <v>0</v>
      </c>
      <c r="H92" s="38">
        <v>0</v>
      </c>
      <c r="I92" s="38">
        <v>0</v>
      </c>
      <c r="J92" s="39">
        <v>0</v>
      </c>
    </row>
    <row r="94" spans="1:10" ht="15.75">
      <c r="A94" s="88" t="s">
        <v>72</v>
      </c>
      <c r="B94" s="88"/>
      <c r="C94" s="88"/>
      <c r="I94" s="89" t="s">
        <v>73</v>
      </c>
      <c r="J94" s="90"/>
    </row>
    <row r="95" spans="1:10" ht="15.75">
      <c r="A95" s="91" t="s">
        <v>74</v>
      </c>
      <c r="B95" s="91"/>
      <c r="C95" s="91"/>
      <c r="D95" s="92" t="s">
        <v>75</v>
      </c>
      <c r="E95" s="92"/>
      <c r="F95" s="92"/>
      <c r="G95" s="92"/>
      <c r="H95" s="92"/>
      <c r="I95" s="93" t="s">
        <v>76</v>
      </c>
      <c r="J95" s="94"/>
    </row>
    <row r="96" spans="5:10" ht="19.5">
      <c r="E96" s="95" t="s">
        <v>77</v>
      </c>
      <c r="F96" s="96"/>
      <c r="G96" s="96"/>
      <c r="H96" s="96"/>
      <c r="I96" s="97" t="s">
        <v>167</v>
      </c>
      <c r="J96" s="97"/>
    </row>
    <row r="97" spans="5:10" ht="16.5" thickBot="1">
      <c r="E97" s="98" t="s">
        <v>79</v>
      </c>
      <c r="F97" s="98"/>
      <c r="G97" s="98"/>
      <c r="H97" s="98"/>
      <c r="I97" s="99" t="s">
        <v>80</v>
      </c>
      <c r="J97" s="99"/>
    </row>
    <row r="98" spans="1:10" ht="15.75">
      <c r="A98" s="100" t="s">
        <v>81</v>
      </c>
      <c r="B98" s="101"/>
      <c r="C98" s="101"/>
      <c r="D98" s="101"/>
      <c r="E98" s="101" t="s">
        <v>82</v>
      </c>
      <c r="F98" s="101"/>
      <c r="G98" s="101" t="s">
        <v>144</v>
      </c>
      <c r="H98" s="101"/>
      <c r="I98" s="101" t="s">
        <v>145</v>
      </c>
      <c r="J98" s="10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33">
        <v>586799</v>
      </c>
      <c r="F100" s="33">
        <v>5138926</v>
      </c>
      <c r="G100" s="33">
        <v>586799</v>
      </c>
      <c r="H100" s="33">
        <v>3563926</v>
      </c>
      <c r="I100" s="33">
        <v>0</v>
      </c>
      <c r="J100" s="34">
        <v>1575000</v>
      </c>
    </row>
    <row r="101" spans="1:10" ht="15.75">
      <c r="A101" s="32">
        <v>5</v>
      </c>
      <c r="B101" s="26">
        <v>1</v>
      </c>
      <c r="C101" s="26" t="s">
        <v>92</v>
      </c>
      <c r="D101" s="28" t="s">
        <v>169</v>
      </c>
      <c r="E101" s="33">
        <v>0</v>
      </c>
      <c r="F101" s="33">
        <v>0</v>
      </c>
      <c r="G101" s="33">
        <v>0</v>
      </c>
      <c r="H101" s="33">
        <v>0</v>
      </c>
      <c r="I101" s="33">
        <v>0</v>
      </c>
      <c r="J101" s="34">
        <v>0</v>
      </c>
    </row>
    <row r="102" spans="1:10" ht="15.75">
      <c r="A102" s="32">
        <v>5</v>
      </c>
      <c r="B102" s="26">
        <v>2</v>
      </c>
      <c r="C102" s="26" t="s">
        <v>92</v>
      </c>
      <c r="D102" s="28" t="s">
        <v>170</v>
      </c>
      <c r="E102" s="33">
        <v>586799</v>
      </c>
      <c r="F102" s="33">
        <v>5138926</v>
      </c>
      <c r="G102" s="33">
        <v>586799</v>
      </c>
      <c r="H102" s="33">
        <v>3563926</v>
      </c>
      <c r="I102" s="33">
        <v>0</v>
      </c>
      <c r="J102" s="34">
        <v>1575000</v>
      </c>
    </row>
    <row r="103" spans="1:10" ht="15.75">
      <c r="A103" s="32">
        <v>9</v>
      </c>
      <c r="B103" s="26" t="s">
        <v>92</v>
      </c>
      <c r="C103" s="26" t="s">
        <v>92</v>
      </c>
      <c r="D103" s="28" t="s">
        <v>171</v>
      </c>
      <c r="E103" s="33">
        <v>272274</v>
      </c>
      <c r="F103" s="33">
        <v>4792646</v>
      </c>
      <c r="G103" s="33">
        <v>272274</v>
      </c>
      <c r="H103" s="33">
        <v>4792646</v>
      </c>
      <c r="I103" s="33">
        <v>0</v>
      </c>
      <c r="J103" s="34">
        <v>0</v>
      </c>
    </row>
    <row r="104" spans="1:10" ht="15.75">
      <c r="A104" s="32">
        <v>9</v>
      </c>
      <c r="B104" s="26">
        <v>1</v>
      </c>
      <c r="C104" s="26" t="s">
        <v>92</v>
      </c>
      <c r="D104" s="28" t="s">
        <v>172</v>
      </c>
      <c r="E104" s="33">
        <v>272274</v>
      </c>
      <c r="F104" s="33">
        <v>4792646</v>
      </c>
      <c r="G104" s="33">
        <v>272274</v>
      </c>
      <c r="H104" s="33">
        <v>4792646</v>
      </c>
      <c r="I104" s="33">
        <v>0</v>
      </c>
      <c r="J104" s="34">
        <v>0</v>
      </c>
    </row>
    <row r="105" spans="1:10" ht="15.75">
      <c r="A105" s="32">
        <v>9</v>
      </c>
      <c r="B105" s="26">
        <v>2</v>
      </c>
      <c r="C105" s="26" t="s">
        <v>92</v>
      </c>
      <c r="D105" s="28" t="s">
        <v>173</v>
      </c>
      <c r="E105" s="33">
        <v>0</v>
      </c>
      <c r="F105" s="33">
        <v>0</v>
      </c>
      <c r="G105" s="33">
        <v>0</v>
      </c>
      <c r="H105" s="33">
        <v>0</v>
      </c>
      <c r="I105" s="33">
        <v>0</v>
      </c>
      <c r="J105" s="34">
        <v>0</v>
      </c>
    </row>
    <row r="106" spans="1:10" ht="15.75">
      <c r="A106" s="32">
        <v>6</v>
      </c>
      <c r="B106" s="26" t="s">
        <v>92</v>
      </c>
      <c r="C106" s="26" t="s">
        <v>92</v>
      </c>
      <c r="D106" s="28" t="s">
        <v>174</v>
      </c>
      <c r="E106" s="33">
        <v>0</v>
      </c>
      <c r="F106" s="33">
        <v>0</v>
      </c>
      <c r="G106" s="33">
        <v>0</v>
      </c>
      <c r="H106" s="33">
        <v>0</v>
      </c>
      <c r="I106" s="33">
        <v>0</v>
      </c>
      <c r="J106" s="34">
        <v>0</v>
      </c>
    </row>
    <row r="107" spans="1:10" ht="15.75">
      <c r="A107" s="32">
        <v>6</v>
      </c>
      <c r="B107" s="26">
        <v>1</v>
      </c>
      <c r="C107" s="26" t="s">
        <v>92</v>
      </c>
      <c r="D107" s="28" t="s">
        <v>175</v>
      </c>
      <c r="E107" s="33">
        <v>0</v>
      </c>
      <c r="F107" s="33">
        <v>0</v>
      </c>
      <c r="G107" s="33">
        <v>0</v>
      </c>
      <c r="H107" s="33">
        <v>0</v>
      </c>
      <c r="I107" s="33">
        <v>0</v>
      </c>
      <c r="J107" s="34">
        <v>0</v>
      </c>
    </row>
    <row r="108" spans="1:10" ht="15.75">
      <c r="A108" s="32">
        <v>6</v>
      </c>
      <c r="B108" s="26">
        <v>2</v>
      </c>
      <c r="C108" s="26" t="s">
        <v>92</v>
      </c>
      <c r="D108" s="28" t="s">
        <v>176</v>
      </c>
      <c r="E108" s="33">
        <v>0</v>
      </c>
      <c r="F108" s="33">
        <v>0</v>
      </c>
      <c r="G108" s="33">
        <v>0</v>
      </c>
      <c r="H108" s="33">
        <v>0</v>
      </c>
      <c r="I108" s="33">
        <v>0</v>
      </c>
      <c r="J108" s="34">
        <v>0</v>
      </c>
    </row>
    <row r="109" spans="1:10" ht="15.75">
      <c r="A109" s="32">
        <v>7</v>
      </c>
      <c r="B109" s="26">
        <v>1</v>
      </c>
      <c r="C109" s="26" t="s">
        <v>92</v>
      </c>
      <c r="D109" s="28" t="s">
        <v>177</v>
      </c>
      <c r="E109" s="33">
        <v>0</v>
      </c>
      <c r="F109" s="33">
        <v>0</v>
      </c>
      <c r="G109" s="33">
        <v>0</v>
      </c>
      <c r="H109" s="33">
        <v>0</v>
      </c>
      <c r="I109" s="33">
        <v>0</v>
      </c>
      <c r="J109" s="34">
        <v>0</v>
      </c>
    </row>
    <row r="110" spans="1:10" ht="16.5" thickBot="1">
      <c r="A110" s="35">
        <v>8</v>
      </c>
      <c r="B110" s="36" t="s">
        <v>92</v>
      </c>
      <c r="C110" s="36" t="s">
        <v>92</v>
      </c>
      <c r="D110" s="37" t="s">
        <v>178</v>
      </c>
      <c r="E110" s="38">
        <v>0</v>
      </c>
      <c r="F110" s="38">
        <v>467750</v>
      </c>
      <c r="G110" s="38">
        <v>0</v>
      </c>
      <c r="H110" s="38">
        <v>467750</v>
      </c>
      <c r="I110" s="38">
        <v>0</v>
      </c>
      <c r="J110" s="39">
        <v>0</v>
      </c>
    </row>
    <row r="112" spans="1:10" ht="15.75">
      <c r="A112" s="88" t="s">
        <v>72</v>
      </c>
      <c r="B112" s="88"/>
      <c r="C112" s="88"/>
      <c r="I112" s="89" t="s">
        <v>73</v>
      </c>
      <c r="J112" s="90"/>
    </row>
    <row r="113" spans="1:10" ht="15.75">
      <c r="A113" s="91" t="s">
        <v>74</v>
      </c>
      <c r="B113" s="91"/>
      <c r="C113" s="91"/>
      <c r="D113" s="92" t="s">
        <v>75</v>
      </c>
      <c r="E113" s="92"/>
      <c r="F113" s="92"/>
      <c r="G113" s="92"/>
      <c r="H113" s="92"/>
      <c r="I113" s="93" t="s">
        <v>76</v>
      </c>
      <c r="J113" s="94"/>
    </row>
    <row r="114" spans="5:10" ht="19.5">
      <c r="E114" s="95" t="s">
        <v>77</v>
      </c>
      <c r="F114" s="96"/>
      <c r="G114" s="96"/>
      <c r="H114" s="96"/>
      <c r="I114" s="97" t="s">
        <v>179</v>
      </c>
      <c r="J114" s="97"/>
    </row>
    <row r="115" spans="5:10" ht="16.5" thickBot="1">
      <c r="E115" s="98" t="s">
        <v>79</v>
      </c>
      <c r="F115" s="98"/>
      <c r="G115" s="98"/>
      <c r="H115" s="98"/>
      <c r="I115" s="99" t="s">
        <v>80</v>
      </c>
      <c r="J115" s="99"/>
    </row>
    <row r="116" spans="1:10" ht="15.75">
      <c r="A116" s="100" t="s">
        <v>81</v>
      </c>
      <c r="B116" s="101"/>
      <c r="C116" s="101"/>
      <c r="D116" s="101"/>
      <c r="E116" s="101" t="s">
        <v>82</v>
      </c>
      <c r="F116" s="101"/>
      <c r="G116" s="101" t="s">
        <v>144</v>
      </c>
      <c r="H116" s="101"/>
      <c r="I116" s="101" t="s">
        <v>145</v>
      </c>
      <c r="J116" s="10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33">
        <v>8733126</v>
      </c>
      <c r="F118" s="33">
        <v>16580961</v>
      </c>
      <c r="G118" s="33">
        <v>2422468</v>
      </c>
      <c r="H118" s="33">
        <v>3666066</v>
      </c>
      <c r="I118" s="33">
        <v>6310658</v>
      </c>
      <c r="J118" s="34">
        <v>12914895</v>
      </c>
    </row>
    <row r="119" spans="1:10" ht="15.75">
      <c r="A119" s="32">
        <v>1</v>
      </c>
      <c r="B119" s="26" t="s">
        <v>92</v>
      </c>
      <c r="C119" s="26" t="s">
        <v>92</v>
      </c>
      <c r="D119" s="28" t="s">
        <v>147</v>
      </c>
      <c r="E119" s="33">
        <v>5553881</v>
      </c>
      <c r="F119" s="33">
        <v>13192688</v>
      </c>
      <c r="G119" s="33">
        <v>91200</v>
      </c>
      <c r="H119" s="33">
        <v>1161406</v>
      </c>
      <c r="I119" s="33">
        <v>5462681</v>
      </c>
      <c r="J119" s="34">
        <v>12031282</v>
      </c>
    </row>
    <row r="120" spans="1:10" ht="15.75">
      <c r="A120" s="32">
        <v>1</v>
      </c>
      <c r="B120" s="26">
        <v>1</v>
      </c>
      <c r="C120" s="26" t="s">
        <v>92</v>
      </c>
      <c r="D120" s="28" t="s">
        <v>181</v>
      </c>
      <c r="E120" s="33">
        <v>0</v>
      </c>
      <c r="F120" s="33">
        <v>300000</v>
      </c>
      <c r="G120" s="33">
        <v>0</v>
      </c>
      <c r="H120" s="33">
        <v>300000</v>
      </c>
      <c r="I120" s="33">
        <v>0</v>
      </c>
      <c r="J120" s="34">
        <v>0</v>
      </c>
    </row>
    <row r="121" spans="1:10" ht="15.75">
      <c r="A121" s="32">
        <v>1</v>
      </c>
      <c r="B121" s="26">
        <v>2</v>
      </c>
      <c r="C121" s="26" t="s">
        <v>92</v>
      </c>
      <c r="D121" s="28" t="s">
        <v>182</v>
      </c>
      <c r="E121" s="33">
        <v>91200</v>
      </c>
      <c r="F121" s="33">
        <v>861406</v>
      </c>
      <c r="G121" s="33">
        <v>91200</v>
      </c>
      <c r="H121" s="33">
        <v>861406</v>
      </c>
      <c r="I121" s="33">
        <v>0</v>
      </c>
      <c r="J121" s="34">
        <v>0</v>
      </c>
    </row>
    <row r="122" spans="1:10" ht="15.75">
      <c r="A122" s="32">
        <v>1</v>
      </c>
      <c r="B122" s="26">
        <v>3</v>
      </c>
      <c r="C122" s="26" t="s">
        <v>92</v>
      </c>
      <c r="D122" s="28" t="s">
        <v>183</v>
      </c>
      <c r="E122" s="33">
        <v>5462681</v>
      </c>
      <c r="F122" s="33">
        <v>12031282</v>
      </c>
      <c r="G122" s="33">
        <v>0</v>
      </c>
      <c r="H122" s="33">
        <v>0</v>
      </c>
      <c r="I122" s="33">
        <v>5462681</v>
      </c>
      <c r="J122" s="34">
        <v>12031282</v>
      </c>
    </row>
    <row r="123" spans="1:10" ht="15.75">
      <c r="A123" s="32">
        <v>1</v>
      </c>
      <c r="B123" s="26">
        <v>4</v>
      </c>
      <c r="C123" s="26" t="s">
        <v>92</v>
      </c>
      <c r="D123" s="28" t="s">
        <v>184</v>
      </c>
      <c r="E123" s="33">
        <v>0</v>
      </c>
      <c r="F123" s="33">
        <v>0</v>
      </c>
      <c r="G123" s="33">
        <v>0</v>
      </c>
      <c r="H123" s="33">
        <v>0</v>
      </c>
      <c r="I123" s="33">
        <v>0</v>
      </c>
      <c r="J123" s="34">
        <v>0</v>
      </c>
    </row>
    <row r="124" spans="1:10" ht="15.75">
      <c r="A124" s="32">
        <v>2</v>
      </c>
      <c r="B124" s="26" t="s">
        <v>92</v>
      </c>
      <c r="C124" s="26" t="s">
        <v>92</v>
      </c>
      <c r="D124" s="28" t="s">
        <v>152</v>
      </c>
      <c r="E124" s="33">
        <v>0</v>
      </c>
      <c r="F124" s="33">
        <v>15628</v>
      </c>
      <c r="G124" s="33">
        <v>0</v>
      </c>
      <c r="H124" s="33">
        <v>15628</v>
      </c>
      <c r="I124" s="33">
        <v>0</v>
      </c>
      <c r="J124" s="34">
        <v>0</v>
      </c>
    </row>
    <row r="125" spans="1:10" ht="15.75">
      <c r="A125" s="32">
        <v>2</v>
      </c>
      <c r="B125" s="26">
        <v>1</v>
      </c>
      <c r="C125" s="26" t="s">
        <v>92</v>
      </c>
      <c r="D125" s="28" t="s">
        <v>185</v>
      </c>
      <c r="E125" s="33">
        <v>0</v>
      </c>
      <c r="F125" s="33">
        <v>0</v>
      </c>
      <c r="G125" s="33">
        <v>0</v>
      </c>
      <c r="H125" s="33">
        <v>0</v>
      </c>
      <c r="I125" s="33">
        <v>0</v>
      </c>
      <c r="J125" s="34">
        <v>0</v>
      </c>
    </row>
    <row r="126" spans="1:10" ht="15.75">
      <c r="A126" s="32">
        <v>2</v>
      </c>
      <c r="B126" s="26">
        <v>2</v>
      </c>
      <c r="C126" s="26" t="s">
        <v>92</v>
      </c>
      <c r="D126" s="28" t="s">
        <v>186</v>
      </c>
      <c r="E126" s="33">
        <v>0</v>
      </c>
      <c r="F126" s="33">
        <v>0</v>
      </c>
      <c r="G126" s="33">
        <v>0</v>
      </c>
      <c r="H126" s="33">
        <v>0</v>
      </c>
      <c r="I126" s="33">
        <v>0</v>
      </c>
      <c r="J126" s="34">
        <v>0</v>
      </c>
    </row>
    <row r="127" spans="1:10" ht="15.75">
      <c r="A127" s="32">
        <v>2</v>
      </c>
      <c r="B127" s="26">
        <v>3</v>
      </c>
      <c r="C127" s="26" t="s">
        <v>92</v>
      </c>
      <c r="D127" s="28" t="s">
        <v>187</v>
      </c>
      <c r="E127" s="33">
        <v>0</v>
      </c>
      <c r="F127" s="33">
        <v>15628</v>
      </c>
      <c r="G127" s="33">
        <v>0</v>
      </c>
      <c r="H127" s="33">
        <v>15628</v>
      </c>
      <c r="I127" s="33">
        <v>0</v>
      </c>
      <c r="J127" s="34">
        <v>0</v>
      </c>
    </row>
    <row r="128" spans="1:10" ht="15.75">
      <c r="A128" s="32">
        <v>3</v>
      </c>
      <c r="B128" s="26" t="s">
        <v>92</v>
      </c>
      <c r="C128" s="26" t="s">
        <v>92</v>
      </c>
      <c r="D128" s="28" t="s">
        <v>156</v>
      </c>
      <c r="E128" s="33">
        <v>3179245</v>
      </c>
      <c r="F128" s="33">
        <v>3372645</v>
      </c>
      <c r="G128" s="33">
        <v>2331268</v>
      </c>
      <c r="H128" s="33">
        <v>2489032</v>
      </c>
      <c r="I128" s="33">
        <v>847977</v>
      </c>
      <c r="J128" s="34">
        <v>883613</v>
      </c>
    </row>
    <row r="129" spans="1:10" ht="15.75">
      <c r="A129" s="32">
        <v>3</v>
      </c>
      <c r="B129" s="26">
        <v>1</v>
      </c>
      <c r="C129" s="26" t="s">
        <v>92</v>
      </c>
      <c r="D129" s="28" t="s">
        <v>188</v>
      </c>
      <c r="E129" s="33">
        <v>0</v>
      </c>
      <c r="F129" s="33">
        <v>0</v>
      </c>
      <c r="G129" s="33">
        <v>0</v>
      </c>
      <c r="H129" s="33">
        <v>0</v>
      </c>
      <c r="I129" s="33">
        <v>0</v>
      </c>
      <c r="J129" s="34">
        <v>0</v>
      </c>
    </row>
    <row r="130" spans="1:10" ht="15.75">
      <c r="A130" s="32">
        <v>3</v>
      </c>
      <c r="B130" s="26">
        <v>2</v>
      </c>
      <c r="C130" s="26" t="s">
        <v>92</v>
      </c>
      <c r="D130" s="28" t="s">
        <v>189</v>
      </c>
      <c r="E130" s="33">
        <v>0</v>
      </c>
      <c r="F130" s="33">
        <v>0</v>
      </c>
      <c r="G130" s="33">
        <v>0</v>
      </c>
      <c r="H130" s="33">
        <v>0</v>
      </c>
      <c r="I130" s="33">
        <v>0</v>
      </c>
      <c r="J130" s="34">
        <v>0</v>
      </c>
    </row>
    <row r="131" spans="1:10" ht="15.75">
      <c r="A131" s="32">
        <v>3</v>
      </c>
      <c r="B131" s="26">
        <v>3</v>
      </c>
      <c r="C131" s="26" t="s">
        <v>92</v>
      </c>
      <c r="D131" s="28" t="s">
        <v>190</v>
      </c>
      <c r="E131" s="33">
        <v>0</v>
      </c>
      <c r="F131" s="33">
        <v>0</v>
      </c>
      <c r="G131" s="33">
        <v>0</v>
      </c>
      <c r="H131" s="33">
        <v>0</v>
      </c>
      <c r="I131" s="33">
        <v>0</v>
      </c>
      <c r="J131" s="34">
        <v>0</v>
      </c>
    </row>
    <row r="132" spans="1:10" ht="15.75">
      <c r="A132" s="32">
        <v>3</v>
      </c>
      <c r="B132" s="26">
        <v>4</v>
      </c>
      <c r="C132" s="26" t="s">
        <v>92</v>
      </c>
      <c r="D132" s="28" t="s">
        <v>160</v>
      </c>
      <c r="E132" s="33">
        <v>3179245</v>
      </c>
      <c r="F132" s="33">
        <v>3372645</v>
      </c>
      <c r="G132" s="33">
        <v>2331268</v>
      </c>
      <c r="H132" s="33">
        <v>2489032</v>
      </c>
      <c r="I132" s="33">
        <v>847977</v>
      </c>
      <c r="J132" s="34">
        <v>883613</v>
      </c>
    </row>
    <row r="133" spans="1:10" ht="15.75">
      <c r="A133" s="32">
        <v>4</v>
      </c>
      <c r="B133" s="26" t="s">
        <v>92</v>
      </c>
      <c r="C133" s="26" t="s">
        <v>92</v>
      </c>
      <c r="D133" s="28" t="s">
        <v>161</v>
      </c>
      <c r="E133" s="33">
        <v>0</v>
      </c>
      <c r="F133" s="33">
        <v>0</v>
      </c>
      <c r="G133" s="33">
        <v>0</v>
      </c>
      <c r="H133" s="33">
        <v>0</v>
      </c>
      <c r="I133" s="33">
        <v>0</v>
      </c>
      <c r="J133" s="34">
        <v>0</v>
      </c>
    </row>
    <row r="134" spans="1:10" ht="15.75">
      <c r="A134" s="32">
        <v>4</v>
      </c>
      <c r="B134" s="26">
        <v>1</v>
      </c>
      <c r="C134" s="26" t="s">
        <v>92</v>
      </c>
      <c r="D134" s="28" t="s">
        <v>162</v>
      </c>
      <c r="E134" s="33">
        <v>0</v>
      </c>
      <c r="F134" s="33">
        <v>0</v>
      </c>
      <c r="G134" s="33">
        <v>0</v>
      </c>
      <c r="H134" s="33">
        <v>0</v>
      </c>
      <c r="I134" s="33">
        <v>0</v>
      </c>
      <c r="J134" s="34">
        <v>0</v>
      </c>
    </row>
    <row r="135" spans="1:10" ht="15.75">
      <c r="A135" s="32">
        <v>4</v>
      </c>
      <c r="B135" s="26">
        <v>2</v>
      </c>
      <c r="C135" s="26" t="s">
        <v>92</v>
      </c>
      <c r="D135" s="28" t="s">
        <v>163</v>
      </c>
      <c r="E135" s="33">
        <v>0</v>
      </c>
      <c r="F135" s="33">
        <v>0</v>
      </c>
      <c r="G135" s="33">
        <v>0</v>
      </c>
      <c r="H135" s="33">
        <v>0</v>
      </c>
      <c r="I135" s="33">
        <v>0</v>
      </c>
      <c r="J135" s="34">
        <v>0</v>
      </c>
    </row>
    <row r="136" spans="1:10" ht="15.75">
      <c r="A136" s="32">
        <v>4</v>
      </c>
      <c r="B136" s="26">
        <v>3</v>
      </c>
      <c r="C136" s="26" t="s">
        <v>92</v>
      </c>
      <c r="D136" s="28" t="s">
        <v>164</v>
      </c>
      <c r="E136" s="33">
        <v>0</v>
      </c>
      <c r="F136" s="33">
        <v>0</v>
      </c>
      <c r="G136" s="33">
        <v>0</v>
      </c>
      <c r="H136" s="33">
        <v>0</v>
      </c>
      <c r="I136" s="33">
        <v>0</v>
      </c>
      <c r="J136" s="34">
        <v>0</v>
      </c>
    </row>
    <row r="137" spans="1:10" ht="15.75">
      <c r="A137" s="32">
        <v>4</v>
      </c>
      <c r="B137" s="26">
        <v>4</v>
      </c>
      <c r="C137" s="26" t="s">
        <v>92</v>
      </c>
      <c r="D137" s="28" t="s">
        <v>165</v>
      </c>
      <c r="E137" s="33">
        <v>0</v>
      </c>
      <c r="F137" s="33">
        <v>0</v>
      </c>
      <c r="G137" s="33">
        <v>0</v>
      </c>
      <c r="H137" s="33">
        <v>0</v>
      </c>
      <c r="I137" s="33">
        <v>0</v>
      </c>
      <c r="J137" s="34">
        <v>0</v>
      </c>
    </row>
    <row r="138" spans="1:10" ht="15.75">
      <c r="A138" s="32">
        <v>4</v>
      </c>
      <c r="B138" s="26">
        <v>5</v>
      </c>
      <c r="C138" s="26" t="s">
        <v>92</v>
      </c>
      <c r="D138" s="28" t="s">
        <v>166</v>
      </c>
      <c r="E138" s="33">
        <v>0</v>
      </c>
      <c r="F138" s="33">
        <v>0</v>
      </c>
      <c r="G138" s="33">
        <v>0</v>
      </c>
      <c r="H138" s="33">
        <v>0</v>
      </c>
      <c r="I138" s="33">
        <v>0</v>
      </c>
      <c r="J138" s="34">
        <v>0</v>
      </c>
    </row>
    <row r="139" spans="1:10" ht="15.75">
      <c r="A139" s="32">
        <v>5</v>
      </c>
      <c r="B139" s="26" t="s">
        <v>92</v>
      </c>
      <c r="C139" s="26" t="s">
        <v>92</v>
      </c>
      <c r="D139" s="28" t="s">
        <v>168</v>
      </c>
      <c r="E139" s="33">
        <v>0</v>
      </c>
      <c r="F139" s="33">
        <v>0</v>
      </c>
      <c r="G139" s="33">
        <v>0</v>
      </c>
      <c r="H139" s="33">
        <v>0</v>
      </c>
      <c r="I139" s="33">
        <v>0</v>
      </c>
      <c r="J139" s="34">
        <v>0</v>
      </c>
    </row>
    <row r="140" spans="1:10" ht="15.75">
      <c r="A140" s="32">
        <v>5</v>
      </c>
      <c r="B140" s="26">
        <v>1</v>
      </c>
      <c r="C140" s="26" t="s">
        <v>92</v>
      </c>
      <c r="D140" s="28" t="s">
        <v>169</v>
      </c>
      <c r="E140" s="33">
        <v>0</v>
      </c>
      <c r="F140" s="33">
        <v>0</v>
      </c>
      <c r="G140" s="33">
        <v>0</v>
      </c>
      <c r="H140" s="33">
        <v>0</v>
      </c>
      <c r="I140" s="33">
        <v>0</v>
      </c>
      <c r="J140" s="34">
        <v>0</v>
      </c>
    </row>
    <row r="141" spans="1:10" ht="16.5" thickBot="1">
      <c r="A141" s="35">
        <v>5</v>
      </c>
      <c r="B141" s="36">
        <v>2</v>
      </c>
      <c r="C141" s="36" t="s">
        <v>92</v>
      </c>
      <c r="D141" s="37" t="s">
        <v>170</v>
      </c>
      <c r="E141" s="38">
        <v>0</v>
      </c>
      <c r="F141" s="38">
        <v>0</v>
      </c>
      <c r="G141" s="38">
        <v>0</v>
      </c>
      <c r="H141" s="38">
        <v>0</v>
      </c>
      <c r="I141" s="38">
        <v>0</v>
      </c>
      <c r="J141" s="39">
        <v>0</v>
      </c>
    </row>
    <row r="143" spans="1:10" ht="15.75">
      <c r="A143" s="88" t="s">
        <v>72</v>
      </c>
      <c r="B143" s="88"/>
      <c r="C143" s="88"/>
      <c r="I143" s="89" t="s">
        <v>73</v>
      </c>
      <c r="J143" s="90"/>
    </row>
    <row r="144" spans="1:10" ht="15.75">
      <c r="A144" s="91" t="s">
        <v>74</v>
      </c>
      <c r="B144" s="91"/>
      <c r="C144" s="91"/>
      <c r="D144" s="92" t="s">
        <v>75</v>
      </c>
      <c r="E144" s="92"/>
      <c r="F144" s="92"/>
      <c r="G144" s="92"/>
      <c r="H144" s="92"/>
      <c r="I144" s="93" t="s">
        <v>76</v>
      </c>
      <c r="J144" s="94"/>
    </row>
    <row r="145" spans="5:10" ht="19.5">
      <c r="E145" s="95" t="s">
        <v>77</v>
      </c>
      <c r="F145" s="96"/>
      <c r="G145" s="96"/>
      <c r="H145" s="96"/>
      <c r="I145" s="97" t="s">
        <v>191</v>
      </c>
      <c r="J145" s="97"/>
    </row>
    <row r="146" spans="5:10" ht="16.5" thickBot="1">
      <c r="E146" s="98" t="s">
        <v>79</v>
      </c>
      <c r="F146" s="98"/>
      <c r="G146" s="98"/>
      <c r="H146" s="98"/>
      <c r="I146" s="99" t="s">
        <v>80</v>
      </c>
      <c r="J146" s="99"/>
    </row>
    <row r="147" spans="1:10" ht="15.75">
      <c r="A147" s="100" t="s">
        <v>81</v>
      </c>
      <c r="B147" s="101"/>
      <c r="C147" s="101"/>
      <c r="D147" s="101"/>
      <c r="E147" s="101" t="s">
        <v>82</v>
      </c>
      <c r="F147" s="101"/>
      <c r="G147" s="101" t="s">
        <v>144</v>
      </c>
      <c r="H147" s="101"/>
      <c r="I147" s="101" t="s">
        <v>145</v>
      </c>
      <c r="J147" s="102"/>
    </row>
    <row r="148" spans="1:10" ht="15.75">
      <c r="A148" s="29" t="s">
        <v>85</v>
      </c>
      <c r="B148" s="30" t="s">
        <v>86</v>
      </c>
      <c r="C148" s="30" t="s">
        <v>87</v>
      </c>
      <c r="D148" s="30" t="s">
        <v>88</v>
      </c>
      <c r="E148" s="30" t="s">
        <v>89</v>
      </c>
      <c r="F148" s="30" t="s">
        <v>90</v>
      </c>
      <c r="G148" s="30" t="s">
        <v>89</v>
      </c>
      <c r="H148" s="30" t="s">
        <v>91</v>
      </c>
      <c r="I148" s="30" t="s">
        <v>89</v>
      </c>
      <c r="J148" s="31" t="s">
        <v>91</v>
      </c>
    </row>
    <row r="149" spans="1:10" ht="15.75">
      <c r="A149" s="32">
        <v>7</v>
      </c>
      <c r="B149" s="26" t="s">
        <v>92</v>
      </c>
      <c r="C149" s="26" t="s">
        <v>92</v>
      </c>
      <c r="D149" s="28" t="s">
        <v>192</v>
      </c>
      <c r="E149" s="33">
        <v>0</v>
      </c>
      <c r="F149" s="33">
        <v>0</v>
      </c>
      <c r="G149" s="33">
        <v>0</v>
      </c>
      <c r="H149" s="33">
        <v>0</v>
      </c>
      <c r="I149" s="33">
        <v>0</v>
      </c>
      <c r="J149" s="34">
        <v>0</v>
      </c>
    </row>
    <row r="150" spans="1:10" ht="15.75">
      <c r="A150" s="32" t="s">
        <v>92</v>
      </c>
      <c r="B150" s="26" t="s">
        <v>92</v>
      </c>
      <c r="C150" s="26" t="s">
        <v>92</v>
      </c>
      <c r="D150" s="28" t="s">
        <v>193</v>
      </c>
      <c r="E150" s="33">
        <v>13938001</v>
      </c>
      <c r="F150" s="33">
        <v>66228931</v>
      </c>
      <c r="G150" s="33">
        <v>7627343</v>
      </c>
      <c r="H150" s="33">
        <v>49955976</v>
      </c>
      <c r="I150" s="33">
        <v>6310658</v>
      </c>
      <c r="J150" s="34">
        <v>16272955</v>
      </c>
    </row>
    <row r="151" spans="1:10" ht="15.75">
      <c r="A151" s="32">
        <v>29</v>
      </c>
      <c r="B151" s="26">
        <v>2</v>
      </c>
      <c r="C151" s="26" t="s">
        <v>92</v>
      </c>
      <c r="D151" s="28" t="s">
        <v>194</v>
      </c>
      <c r="E151" s="33">
        <v>33190</v>
      </c>
      <c r="F151" s="33">
        <v>380900</v>
      </c>
      <c r="G151" s="33">
        <v>33190</v>
      </c>
      <c r="H151" s="33">
        <v>380900</v>
      </c>
      <c r="I151" s="33">
        <v>0</v>
      </c>
      <c r="J151" s="34">
        <v>0</v>
      </c>
    </row>
    <row r="152" spans="1:10" ht="15.75">
      <c r="A152" s="32">
        <v>29</v>
      </c>
      <c r="B152" s="26">
        <v>3</v>
      </c>
      <c r="C152" s="26" t="s">
        <v>92</v>
      </c>
      <c r="D152" s="28" t="s">
        <v>195</v>
      </c>
      <c r="E152" s="33">
        <v>3901874</v>
      </c>
      <c r="F152" s="33">
        <v>8113025</v>
      </c>
      <c r="G152" s="33">
        <v>3901874</v>
      </c>
      <c r="H152" s="33">
        <v>8113025</v>
      </c>
      <c r="I152" s="33">
        <v>0</v>
      </c>
      <c r="J152" s="34">
        <v>0</v>
      </c>
    </row>
    <row r="153" spans="1:10" ht="15.75">
      <c r="A153" s="32">
        <v>29</v>
      </c>
      <c r="B153" s="26">
        <v>5</v>
      </c>
      <c r="C153" s="26" t="s">
        <v>92</v>
      </c>
      <c r="D153" s="28" t="s">
        <v>196</v>
      </c>
      <c r="E153" s="33">
        <v>0</v>
      </c>
      <c r="F153" s="33">
        <v>4466</v>
      </c>
      <c r="G153" s="33">
        <v>0</v>
      </c>
      <c r="H153" s="33">
        <v>4466</v>
      </c>
      <c r="I153" s="33">
        <v>0</v>
      </c>
      <c r="J153" s="34">
        <v>0</v>
      </c>
    </row>
    <row r="154" spans="1:10" ht="15.75">
      <c r="A154" s="32">
        <v>29</v>
      </c>
      <c r="B154" s="26">
        <v>10</v>
      </c>
      <c r="C154" s="26" t="s">
        <v>92</v>
      </c>
      <c r="D154" s="28" t="s">
        <v>197</v>
      </c>
      <c r="E154" s="33">
        <v>0</v>
      </c>
      <c r="F154" s="33">
        <v>0</v>
      </c>
      <c r="G154" s="33">
        <v>0</v>
      </c>
      <c r="H154" s="33">
        <v>0</v>
      </c>
      <c r="I154" s="33">
        <v>0</v>
      </c>
      <c r="J154" s="34">
        <v>0</v>
      </c>
    </row>
    <row r="155" spans="1:10" ht="15.75">
      <c r="A155" s="32"/>
      <c r="B155" s="26"/>
      <c r="C155" s="26"/>
      <c r="D155" s="28" t="s">
        <v>198</v>
      </c>
      <c r="E155" s="33">
        <v>0</v>
      </c>
      <c r="F155" s="33">
        <v>0</v>
      </c>
      <c r="G155" s="33">
        <v>0</v>
      </c>
      <c r="H155" s="33">
        <v>0</v>
      </c>
      <c r="I155" s="33">
        <v>0</v>
      </c>
      <c r="J155" s="34">
        <v>0</v>
      </c>
    </row>
    <row r="156" spans="1:10" ht="15.75">
      <c r="A156" s="32"/>
      <c r="B156" s="26"/>
      <c r="C156" s="26"/>
      <c r="D156" s="28" t="s">
        <v>199</v>
      </c>
      <c r="E156" s="33">
        <v>0</v>
      </c>
      <c r="F156" s="33">
        <v>0</v>
      </c>
      <c r="G156" s="33">
        <v>0</v>
      </c>
      <c r="H156" s="33">
        <v>0</v>
      </c>
      <c r="I156" s="33">
        <v>0</v>
      </c>
      <c r="J156" s="34">
        <v>0</v>
      </c>
    </row>
    <row r="157" spans="1:10" ht="15.75">
      <c r="A157" s="32" t="s">
        <v>92</v>
      </c>
      <c r="B157" s="26" t="s">
        <v>92</v>
      </c>
      <c r="C157" s="26" t="s">
        <v>92</v>
      </c>
      <c r="D157" s="28" t="s">
        <v>200</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92</v>
      </c>
      <c r="B165" s="26" t="s">
        <v>92</v>
      </c>
      <c r="C165" s="26" t="s">
        <v>92</v>
      </c>
      <c r="D165" s="28" t="s">
        <v>201</v>
      </c>
      <c r="E165" s="33">
        <v>17873065</v>
      </c>
      <c r="F165" s="33">
        <v>74727322</v>
      </c>
      <c r="G165" s="33"/>
      <c r="H165" s="33"/>
      <c r="I165" s="33"/>
      <c r="J165" s="34"/>
    </row>
    <row r="166" spans="1:10" ht="15.75">
      <c r="A166" s="32" t="s">
        <v>92</v>
      </c>
      <c r="B166" s="26" t="s">
        <v>92</v>
      </c>
      <c r="C166" s="26" t="s">
        <v>92</v>
      </c>
      <c r="D166" s="28" t="s">
        <v>202</v>
      </c>
      <c r="E166" s="33">
        <v>175642211</v>
      </c>
      <c r="F166" s="33">
        <v>175642211</v>
      </c>
      <c r="G166" s="33"/>
      <c r="H166" s="33"/>
      <c r="I166" s="33"/>
      <c r="J166" s="34"/>
    </row>
    <row r="167" spans="1:10" ht="15.75">
      <c r="A167" s="32" t="s">
        <v>92</v>
      </c>
      <c r="B167" s="26" t="s">
        <v>92</v>
      </c>
      <c r="C167" s="26" t="s">
        <v>92</v>
      </c>
      <c r="D167" s="28" t="s">
        <v>203</v>
      </c>
      <c r="E167" s="33">
        <v>193515276</v>
      </c>
      <c r="F167" s="33">
        <v>250369533</v>
      </c>
      <c r="G167" s="33"/>
      <c r="H167" s="33"/>
      <c r="I167" s="33"/>
      <c r="J167" s="34"/>
    </row>
    <row r="168" spans="1:10" ht="15.75">
      <c r="A168" s="32" t="s">
        <v>92</v>
      </c>
      <c r="B168" s="26" t="s">
        <v>92</v>
      </c>
      <c r="C168" s="26" t="s">
        <v>92</v>
      </c>
      <c r="D168" s="28" t="s">
        <v>204</v>
      </c>
      <c r="E168" s="33">
        <v>152144</v>
      </c>
      <c r="F168" s="33">
        <v>0</v>
      </c>
      <c r="G168" s="33"/>
      <c r="H168" s="33"/>
      <c r="I168" s="33"/>
      <c r="J168" s="34"/>
    </row>
    <row r="169" spans="1:10" ht="15.75">
      <c r="A169" s="32" t="s">
        <v>92</v>
      </c>
      <c r="B169" s="26" t="s">
        <v>92</v>
      </c>
      <c r="C169" s="26" t="s">
        <v>92</v>
      </c>
      <c r="D169" s="28" t="s">
        <v>205</v>
      </c>
      <c r="E169" s="33">
        <v>175794355</v>
      </c>
      <c r="F169" s="33">
        <v>0</v>
      </c>
      <c r="G169" s="33"/>
      <c r="H169" s="33"/>
      <c r="I169" s="33"/>
      <c r="J169" s="34"/>
    </row>
    <row r="170" spans="1:10" ht="15.75">
      <c r="A170" s="32" t="s">
        <v>92</v>
      </c>
      <c r="B170" s="26" t="s">
        <v>92</v>
      </c>
      <c r="C170" s="26" t="s">
        <v>92</v>
      </c>
      <c r="D170" s="28" t="s">
        <v>140</v>
      </c>
      <c r="E170" s="33">
        <v>129795000</v>
      </c>
      <c r="F170" s="33">
        <v>0</v>
      </c>
      <c r="G170" s="33"/>
      <c r="H170" s="33"/>
      <c r="I170" s="33"/>
      <c r="J170" s="34"/>
    </row>
    <row r="171" spans="1:10" ht="15.75">
      <c r="A171" s="32" t="s">
        <v>92</v>
      </c>
      <c r="B171" s="26" t="s">
        <v>92</v>
      </c>
      <c r="C171" s="26" t="s">
        <v>92</v>
      </c>
      <c r="D171" s="28" t="s">
        <v>141</v>
      </c>
      <c r="E171" s="33">
        <v>10387000</v>
      </c>
      <c r="F171" s="33">
        <v>0</v>
      </c>
      <c r="G171" s="33"/>
      <c r="H171" s="33"/>
      <c r="I171" s="33"/>
      <c r="J171" s="34"/>
    </row>
    <row r="172" spans="1:10" ht="16.5" thickBot="1">
      <c r="A172" s="35" t="s">
        <v>92</v>
      </c>
      <c r="B172" s="36" t="s">
        <v>92</v>
      </c>
      <c r="C172" s="36" t="s">
        <v>92</v>
      </c>
      <c r="D172" s="37" t="s">
        <v>142</v>
      </c>
      <c r="E172" s="38">
        <v>65185700</v>
      </c>
      <c r="F172" s="38">
        <v>0</v>
      </c>
      <c r="G172" s="38"/>
      <c r="H172" s="38"/>
      <c r="I172" s="38"/>
      <c r="J172" s="39"/>
    </row>
    <row r="173" ht="15.75">
      <c r="A173" s="40" t="s">
        <v>206</v>
      </c>
    </row>
    <row r="174" ht="15.75">
      <c r="A174" s="40" t="s">
        <v>207</v>
      </c>
    </row>
    <row r="175" ht="15.75">
      <c r="A175" s="41" t="s">
        <v>208</v>
      </c>
    </row>
    <row r="176" ht="15.75">
      <c r="A176" s="41" t="s">
        <v>209</v>
      </c>
    </row>
    <row r="177" spans="1:9" ht="15.75">
      <c r="A177" s="41" t="s">
        <v>210</v>
      </c>
      <c r="I177" s="27" t="s">
        <v>211</v>
      </c>
    </row>
  </sheetData>
  <sheetProtection selectLockedCells="1" selectUnlockedCells="1"/>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7:H97"/>
    <mergeCell ref="I97:J97"/>
    <mergeCell ref="A98:D98"/>
    <mergeCell ref="E98:F98"/>
    <mergeCell ref="G98:H98"/>
    <mergeCell ref="I98:J98"/>
    <mergeCell ref="A94:C94"/>
    <mergeCell ref="I94:J94"/>
    <mergeCell ref="A95:C95"/>
    <mergeCell ref="D95:H95"/>
    <mergeCell ref="I95:J95"/>
    <mergeCell ref="E96:H96"/>
    <mergeCell ref="I96:J96"/>
    <mergeCell ref="E69:H69"/>
    <mergeCell ref="I69:J69"/>
    <mergeCell ref="A70:D70"/>
    <mergeCell ref="E70:F70"/>
    <mergeCell ref="G70:H70"/>
    <mergeCell ref="I70:J70"/>
    <mergeCell ref="A66:C66"/>
    <mergeCell ref="I66:J66"/>
    <mergeCell ref="A67:C67"/>
    <mergeCell ref="D67:H67"/>
    <mergeCell ref="I67:J67"/>
    <mergeCell ref="E68:H68"/>
    <mergeCell ref="I68:J68"/>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hyperlinks>
    <hyperlink ref="K1" location="預告統計資料發布時間表!A1" display="回發布時間表"/>
  </hyperlinks>
  <printOptions/>
  <pageMargins left="0.7083333333333334" right="0.7083333333333334" top="0.7479166666666667" bottom="0.7479166666666667"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K177"/>
  <sheetViews>
    <sheetView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8" t="s">
        <v>72</v>
      </c>
      <c r="B1" s="88"/>
      <c r="C1" s="88"/>
      <c r="I1" s="89" t="s">
        <v>73</v>
      </c>
      <c r="J1" s="90"/>
      <c r="K1" s="19" t="s">
        <v>15</v>
      </c>
    </row>
    <row r="2" spans="1:10" ht="15.75">
      <c r="A2" s="91" t="s">
        <v>74</v>
      </c>
      <c r="B2" s="91"/>
      <c r="C2" s="91"/>
      <c r="D2" s="92" t="s">
        <v>75</v>
      </c>
      <c r="E2" s="92"/>
      <c r="F2" s="92"/>
      <c r="G2" s="92"/>
      <c r="H2" s="92"/>
      <c r="I2" s="93" t="s">
        <v>76</v>
      </c>
      <c r="J2" s="94"/>
    </row>
    <row r="3" spans="5:10" ht="19.5">
      <c r="E3" s="95" t="s">
        <v>77</v>
      </c>
      <c r="F3" s="96"/>
      <c r="G3" s="96"/>
      <c r="H3" s="96"/>
      <c r="I3" s="97" t="s">
        <v>78</v>
      </c>
      <c r="J3" s="97"/>
    </row>
    <row r="4" spans="5:10" ht="16.5" thickBot="1">
      <c r="E4" s="98" t="s">
        <v>212</v>
      </c>
      <c r="F4" s="98"/>
      <c r="G4" s="98"/>
      <c r="H4" s="98"/>
      <c r="I4" s="99" t="s">
        <v>80</v>
      </c>
      <c r="J4" s="99"/>
    </row>
    <row r="5" spans="1:10" ht="15.75">
      <c r="A5" s="100" t="s">
        <v>81</v>
      </c>
      <c r="B5" s="101"/>
      <c r="C5" s="101"/>
      <c r="D5" s="101"/>
      <c r="E5" s="101" t="s">
        <v>82</v>
      </c>
      <c r="F5" s="101"/>
      <c r="G5" s="101" t="s">
        <v>83</v>
      </c>
      <c r="H5" s="101"/>
      <c r="I5" s="101" t="s">
        <v>84</v>
      </c>
      <c r="J5" s="10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33">
        <v>11377162</v>
      </c>
      <c r="F7" s="33">
        <v>116713138</v>
      </c>
      <c r="G7" s="33">
        <v>10032474</v>
      </c>
      <c r="H7" s="33">
        <v>105391482</v>
      </c>
      <c r="I7" s="33">
        <v>1344688</v>
      </c>
      <c r="J7" s="34">
        <v>11321656</v>
      </c>
    </row>
    <row r="8" spans="1:10" ht="15.75">
      <c r="A8" s="32">
        <v>1</v>
      </c>
      <c r="B8" s="26" t="s">
        <v>92</v>
      </c>
      <c r="C8" s="26" t="s">
        <v>92</v>
      </c>
      <c r="D8" s="28" t="s">
        <v>94</v>
      </c>
      <c r="E8" s="33">
        <v>7395958</v>
      </c>
      <c r="F8" s="33">
        <v>82400219</v>
      </c>
      <c r="G8" s="33">
        <v>7395958</v>
      </c>
      <c r="H8" s="33">
        <v>82400219</v>
      </c>
      <c r="I8" s="33">
        <v>0</v>
      </c>
      <c r="J8" s="34">
        <v>0</v>
      </c>
    </row>
    <row r="9" spans="1:10" ht="15.75">
      <c r="A9" s="32">
        <v>1</v>
      </c>
      <c r="B9" s="26">
        <v>1</v>
      </c>
      <c r="C9" s="26" t="s">
        <v>92</v>
      </c>
      <c r="D9" s="28" t="s">
        <v>95</v>
      </c>
      <c r="E9" s="33">
        <v>68610</v>
      </c>
      <c r="F9" s="33">
        <v>4141440</v>
      </c>
      <c r="G9" s="33">
        <v>68610</v>
      </c>
      <c r="H9" s="33">
        <v>4141440</v>
      </c>
      <c r="I9" s="33">
        <v>0</v>
      </c>
      <c r="J9" s="34">
        <v>0</v>
      </c>
    </row>
    <row r="10" spans="1:10" ht="15.75">
      <c r="A10" s="32">
        <v>1</v>
      </c>
      <c r="B10" s="26">
        <v>2</v>
      </c>
      <c r="C10" s="26" t="s">
        <v>92</v>
      </c>
      <c r="D10" s="28" t="s">
        <v>96</v>
      </c>
      <c r="E10" s="33">
        <v>10124</v>
      </c>
      <c r="F10" s="33">
        <v>4762343</v>
      </c>
      <c r="G10" s="33">
        <v>10124</v>
      </c>
      <c r="H10" s="33">
        <v>4762343</v>
      </c>
      <c r="I10" s="33">
        <v>0</v>
      </c>
      <c r="J10" s="34">
        <v>0</v>
      </c>
    </row>
    <row r="11" spans="1:10" ht="15.75">
      <c r="A11" s="32">
        <v>1</v>
      </c>
      <c r="B11" s="26">
        <v>3</v>
      </c>
      <c r="C11" s="26" t="s">
        <v>92</v>
      </c>
      <c r="D11" s="28" t="s">
        <v>97</v>
      </c>
      <c r="E11" s="33">
        <v>28202</v>
      </c>
      <c r="F11" s="33">
        <v>195415</v>
      </c>
      <c r="G11" s="33">
        <v>28202</v>
      </c>
      <c r="H11" s="33">
        <v>195415</v>
      </c>
      <c r="I11" s="33">
        <v>0</v>
      </c>
      <c r="J11" s="34">
        <v>0</v>
      </c>
    </row>
    <row r="12" spans="1:10" ht="15.75">
      <c r="A12" s="32">
        <v>1</v>
      </c>
      <c r="B12" s="26">
        <v>4</v>
      </c>
      <c r="C12" s="26" t="s">
        <v>92</v>
      </c>
      <c r="D12" s="28" t="s">
        <v>98</v>
      </c>
      <c r="E12" s="33">
        <v>0</v>
      </c>
      <c r="F12" s="33">
        <v>146620</v>
      </c>
      <c r="G12" s="33">
        <v>0</v>
      </c>
      <c r="H12" s="33">
        <v>146620</v>
      </c>
      <c r="I12" s="33">
        <v>0</v>
      </c>
      <c r="J12" s="34">
        <v>0</v>
      </c>
    </row>
    <row r="13" spans="1:10" ht="15.75">
      <c r="A13" s="32">
        <v>1</v>
      </c>
      <c r="B13" s="26">
        <v>5</v>
      </c>
      <c r="C13" s="26" t="s">
        <v>92</v>
      </c>
      <c r="D13" s="28" t="s">
        <v>99</v>
      </c>
      <c r="E13" s="33">
        <v>2022</v>
      </c>
      <c r="F13" s="33">
        <v>44064</v>
      </c>
      <c r="G13" s="33">
        <v>2022</v>
      </c>
      <c r="H13" s="33">
        <v>44064</v>
      </c>
      <c r="I13" s="33">
        <v>0</v>
      </c>
      <c r="J13" s="34">
        <v>0</v>
      </c>
    </row>
    <row r="14" spans="1:10" ht="15.75">
      <c r="A14" s="32">
        <v>1</v>
      </c>
      <c r="B14" s="26">
        <v>5</v>
      </c>
      <c r="C14" s="26">
        <v>1</v>
      </c>
      <c r="D14" s="28" t="s">
        <v>100</v>
      </c>
      <c r="E14" s="33">
        <v>0</v>
      </c>
      <c r="F14" s="33">
        <v>0</v>
      </c>
      <c r="G14" s="33">
        <v>0</v>
      </c>
      <c r="H14" s="33">
        <v>0</v>
      </c>
      <c r="I14" s="33">
        <v>0</v>
      </c>
      <c r="J14" s="34">
        <v>0</v>
      </c>
    </row>
    <row r="15" spans="1:10" ht="15.75">
      <c r="A15" s="32">
        <v>1</v>
      </c>
      <c r="B15" s="26">
        <v>5</v>
      </c>
      <c r="C15" s="26">
        <v>2</v>
      </c>
      <c r="D15" s="28" t="s">
        <v>101</v>
      </c>
      <c r="E15" s="33">
        <v>2022</v>
      </c>
      <c r="F15" s="33">
        <v>44064</v>
      </c>
      <c r="G15" s="33">
        <v>2022</v>
      </c>
      <c r="H15" s="33">
        <v>44064</v>
      </c>
      <c r="I15" s="33">
        <v>0</v>
      </c>
      <c r="J15" s="34">
        <v>0</v>
      </c>
    </row>
    <row r="16" spans="1:10" ht="15.75">
      <c r="A16" s="32">
        <v>1</v>
      </c>
      <c r="B16" s="26">
        <v>6</v>
      </c>
      <c r="C16" s="26" t="s">
        <v>92</v>
      </c>
      <c r="D16" s="28" t="s">
        <v>102</v>
      </c>
      <c r="E16" s="33">
        <v>7287000</v>
      </c>
      <c r="F16" s="33">
        <v>73110337</v>
      </c>
      <c r="G16" s="33">
        <v>7287000</v>
      </c>
      <c r="H16" s="33">
        <v>73110337</v>
      </c>
      <c r="I16" s="33">
        <v>0</v>
      </c>
      <c r="J16" s="34">
        <v>0</v>
      </c>
    </row>
    <row r="17" spans="1:10" ht="15.75">
      <c r="A17" s="32" t="s">
        <v>92</v>
      </c>
      <c r="B17" s="26" t="s">
        <v>92</v>
      </c>
      <c r="C17" s="26" t="s">
        <v>92</v>
      </c>
      <c r="D17" s="28" t="s">
        <v>103</v>
      </c>
      <c r="E17" s="33">
        <v>0</v>
      </c>
      <c r="F17" s="33">
        <v>0</v>
      </c>
      <c r="G17" s="33">
        <v>0</v>
      </c>
      <c r="H17" s="33">
        <v>0</v>
      </c>
      <c r="I17" s="33">
        <v>0</v>
      </c>
      <c r="J17" s="34">
        <v>0</v>
      </c>
    </row>
    <row r="18" spans="1:10" ht="15.75">
      <c r="A18" s="32" t="s">
        <v>92</v>
      </c>
      <c r="B18" s="26" t="s">
        <v>92</v>
      </c>
      <c r="C18" s="26" t="s">
        <v>92</v>
      </c>
      <c r="D18" s="28" t="s">
        <v>104</v>
      </c>
      <c r="E18" s="33">
        <v>0</v>
      </c>
      <c r="F18" s="33">
        <v>0</v>
      </c>
      <c r="G18" s="33">
        <v>0</v>
      </c>
      <c r="H18" s="33">
        <v>0</v>
      </c>
      <c r="I18" s="33">
        <v>0</v>
      </c>
      <c r="J18" s="34">
        <v>0</v>
      </c>
    </row>
    <row r="19" spans="1:10" ht="15.75">
      <c r="A19" s="32">
        <v>2</v>
      </c>
      <c r="B19" s="26" t="s">
        <v>92</v>
      </c>
      <c r="C19" s="26" t="s">
        <v>92</v>
      </c>
      <c r="D19" s="28" t="s">
        <v>105</v>
      </c>
      <c r="E19" s="33">
        <v>4382</v>
      </c>
      <c r="F19" s="33">
        <v>98588</v>
      </c>
      <c r="G19" s="33">
        <v>4382</v>
      </c>
      <c r="H19" s="33">
        <v>98588</v>
      </c>
      <c r="I19" s="33">
        <v>0</v>
      </c>
      <c r="J19" s="34">
        <v>0</v>
      </c>
    </row>
    <row r="20" spans="1:10" ht="15.75">
      <c r="A20" s="32">
        <v>3</v>
      </c>
      <c r="B20" s="26" t="s">
        <v>92</v>
      </c>
      <c r="C20" s="26" t="s">
        <v>92</v>
      </c>
      <c r="D20" s="28" t="s">
        <v>106</v>
      </c>
      <c r="E20" s="33">
        <v>103889</v>
      </c>
      <c r="F20" s="33">
        <v>5129618</v>
      </c>
      <c r="G20" s="33">
        <v>103889</v>
      </c>
      <c r="H20" s="33">
        <v>5129618</v>
      </c>
      <c r="I20" s="33">
        <v>0</v>
      </c>
      <c r="J20" s="34">
        <v>0</v>
      </c>
    </row>
    <row r="21" spans="1:10" ht="15.75">
      <c r="A21" s="32" t="s">
        <v>92</v>
      </c>
      <c r="B21" s="26" t="s">
        <v>92</v>
      </c>
      <c r="C21" s="26" t="s">
        <v>92</v>
      </c>
      <c r="D21" s="28" t="s">
        <v>107</v>
      </c>
      <c r="E21" s="33">
        <v>0</v>
      </c>
      <c r="F21" s="33">
        <v>0</v>
      </c>
      <c r="G21" s="33">
        <v>0</v>
      </c>
      <c r="H21" s="33">
        <v>0</v>
      </c>
      <c r="I21" s="33">
        <v>0</v>
      </c>
      <c r="J21" s="34">
        <v>0</v>
      </c>
    </row>
    <row r="22" spans="1:10" ht="15.75">
      <c r="A22" s="32">
        <v>4</v>
      </c>
      <c r="B22" s="26" t="s">
        <v>92</v>
      </c>
      <c r="C22" s="26" t="s">
        <v>92</v>
      </c>
      <c r="D22" s="28" t="s">
        <v>108</v>
      </c>
      <c r="E22" s="33">
        <v>202501</v>
      </c>
      <c r="F22" s="33">
        <v>877871</v>
      </c>
      <c r="G22" s="33">
        <v>202501</v>
      </c>
      <c r="H22" s="33">
        <v>877871</v>
      </c>
      <c r="I22" s="33">
        <v>0</v>
      </c>
      <c r="J22" s="34">
        <v>0</v>
      </c>
    </row>
    <row r="23" spans="1:10" ht="15.75">
      <c r="A23" s="32">
        <v>4</v>
      </c>
      <c r="B23" s="26">
        <v>1</v>
      </c>
      <c r="C23" s="26" t="s">
        <v>92</v>
      </c>
      <c r="D23" s="28" t="s">
        <v>109</v>
      </c>
      <c r="E23" s="33">
        <v>202501</v>
      </c>
      <c r="F23" s="33">
        <v>847516</v>
      </c>
      <c r="G23" s="33">
        <v>202501</v>
      </c>
      <c r="H23" s="33">
        <v>847516</v>
      </c>
      <c r="I23" s="33">
        <v>0</v>
      </c>
      <c r="J23" s="34">
        <v>0</v>
      </c>
    </row>
    <row r="24" spans="1:10" ht="15.75">
      <c r="A24" s="32">
        <v>4</v>
      </c>
      <c r="B24" s="26">
        <v>5</v>
      </c>
      <c r="C24" s="26" t="s">
        <v>92</v>
      </c>
      <c r="D24" s="28" t="s">
        <v>110</v>
      </c>
      <c r="E24" s="33">
        <v>0</v>
      </c>
      <c r="F24" s="33">
        <v>30355</v>
      </c>
      <c r="G24" s="33">
        <v>0</v>
      </c>
      <c r="H24" s="33">
        <v>30355</v>
      </c>
      <c r="I24" s="33">
        <v>0</v>
      </c>
      <c r="J24" s="34">
        <v>0</v>
      </c>
    </row>
    <row r="25" spans="1:10" ht="15.75">
      <c r="A25" s="32">
        <v>5</v>
      </c>
      <c r="B25" s="26" t="s">
        <v>92</v>
      </c>
      <c r="C25" s="26" t="s">
        <v>92</v>
      </c>
      <c r="D25" s="28" t="s">
        <v>111</v>
      </c>
      <c r="E25" s="33">
        <v>0</v>
      </c>
      <c r="F25" s="33">
        <v>0</v>
      </c>
      <c r="G25" s="33">
        <v>0</v>
      </c>
      <c r="H25" s="33">
        <v>0</v>
      </c>
      <c r="I25" s="33">
        <v>0</v>
      </c>
      <c r="J25" s="34">
        <v>0</v>
      </c>
    </row>
    <row r="26" spans="1:10" ht="15.75">
      <c r="A26" s="32">
        <v>5</v>
      </c>
      <c r="B26" s="26">
        <v>1</v>
      </c>
      <c r="C26" s="26" t="s">
        <v>92</v>
      </c>
      <c r="D26" s="28" t="s">
        <v>112</v>
      </c>
      <c r="E26" s="33">
        <v>0</v>
      </c>
      <c r="F26" s="33">
        <v>0</v>
      </c>
      <c r="G26" s="33">
        <v>0</v>
      </c>
      <c r="H26" s="33">
        <v>0</v>
      </c>
      <c r="I26" s="33">
        <v>0</v>
      </c>
      <c r="J26" s="34">
        <v>0</v>
      </c>
    </row>
    <row r="27" spans="1:10" ht="15.75">
      <c r="A27" s="32">
        <v>5</v>
      </c>
      <c r="B27" s="26">
        <v>2</v>
      </c>
      <c r="C27" s="26" t="s">
        <v>92</v>
      </c>
      <c r="D27" s="28" t="s">
        <v>113</v>
      </c>
      <c r="E27" s="33">
        <v>0</v>
      </c>
      <c r="F27" s="33">
        <v>0</v>
      </c>
      <c r="G27" s="33">
        <v>0</v>
      </c>
      <c r="H27" s="33">
        <v>0</v>
      </c>
      <c r="I27" s="33">
        <v>0</v>
      </c>
      <c r="J27" s="34">
        <v>0</v>
      </c>
    </row>
    <row r="28" spans="1:10" ht="16.5" thickBot="1">
      <c r="A28" s="35">
        <v>5</v>
      </c>
      <c r="B28" s="36">
        <v>3</v>
      </c>
      <c r="C28" s="36" t="s">
        <v>92</v>
      </c>
      <c r="D28" s="37" t="s">
        <v>114</v>
      </c>
      <c r="E28" s="38">
        <v>0</v>
      </c>
      <c r="F28" s="38">
        <v>0</v>
      </c>
      <c r="G28" s="38">
        <v>0</v>
      </c>
      <c r="H28" s="38">
        <v>0</v>
      </c>
      <c r="I28" s="38">
        <v>0</v>
      </c>
      <c r="J28" s="39">
        <v>0</v>
      </c>
    </row>
    <row r="30" spans="1:10" ht="15.75">
      <c r="A30" s="88" t="s">
        <v>72</v>
      </c>
      <c r="B30" s="88"/>
      <c r="C30" s="88"/>
      <c r="I30" s="89" t="s">
        <v>73</v>
      </c>
      <c r="J30" s="90"/>
    </row>
    <row r="31" spans="1:10" ht="15.75">
      <c r="A31" s="91" t="s">
        <v>74</v>
      </c>
      <c r="B31" s="91"/>
      <c r="C31" s="91"/>
      <c r="D31" s="92" t="s">
        <v>75</v>
      </c>
      <c r="E31" s="92"/>
      <c r="F31" s="92"/>
      <c r="G31" s="92"/>
      <c r="H31" s="92"/>
      <c r="I31" s="93" t="s">
        <v>76</v>
      </c>
      <c r="J31" s="94"/>
    </row>
    <row r="32" spans="5:10" ht="19.5">
      <c r="E32" s="95" t="s">
        <v>77</v>
      </c>
      <c r="F32" s="96"/>
      <c r="G32" s="96"/>
      <c r="H32" s="96"/>
      <c r="I32" s="97" t="s">
        <v>115</v>
      </c>
      <c r="J32" s="97"/>
    </row>
    <row r="33" spans="5:10" ht="16.5" thickBot="1">
      <c r="E33" s="98" t="s">
        <v>212</v>
      </c>
      <c r="F33" s="98"/>
      <c r="G33" s="98"/>
      <c r="H33" s="98"/>
      <c r="I33" s="99" t="s">
        <v>80</v>
      </c>
      <c r="J33" s="99"/>
    </row>
    <row r="34" spans="1:10" ht="15.75">
      <c r="A34" s="100" t="s">
        <v>81</v>
      </c>
      <c r="B34" s="101"/>
      <c r="C34" s="101"/>
      <c r="D34" s="101"/>
      <c r="E34" s="101" t="s">
        <v>82</v>
      </c>
      <c r="F34" s="101"/>
      <c r="G34" s="101" t="s">
        <v>83</v>
      </c>
      <c r="H34" s="101"/>
      <c r="I34" s="101" t="s">
        <v>84</v>
      </c>
      <c r="J34" s="10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33">
        <v>3224188</v>
      </c>
      <c r="F36" s="33">
        <v>26032423</v>
      </c>
      <c r="G36" s="33">
        <v>1879500</v>
      </c>
      <c r="H36" s="33">
        <v>14710767</v>
      </c>
      <c r="I36" s="33">
        <v>1344688</v>
      </c>
      <c r="J36" s="34">
        <v>11321656</v>
      </c>
    </row>
    <row r="37" spans="1:10" ht="15.75">
      <c r="A37" s="32">
        <v>6</v>
      </c>
      <c r="B37" s="26">
        <v>1</v>
      </c>
      <c r="C37" s="26" t="s">
        <v>92</v>
      </c>
      <c r="D37" s="28" t="s">
        <v>117</v>
      </c>
      <c r="E37" s="33">
        <v>3224188</v>
      </c>
      <c r="F37" s="33">
        <v>26032423</v>
      </c>
      <c r="G37" s="33">
        <v>1879500</v>
      </c>
      <c r="H37" s="33">
        <v>14710767</v>
      </c>
      <c r="I37" s="33">
        <v>1344688</v>
      </c>
      <c r="J37" s="34">
        <v>11321656</v>
      </c>
    </row>
    <row r="38" spans="1:10" ht="15.75">
      <c r="A38" s="32">
        <v>6</v>
      </c>
      <c r="B38" s="26">
        <v>2</v>
      </c>
      <c r="C38" s="26" t="s">
        <v>92</v>
      </c>
      <c r="D38" s="28" t="s">
        <v>118</v>
      </c>
      <c r="E38" s="33">
        <v>0</v>
      </c>
      <c r="F38" s="33">
        <v>0</v>
      </c>
      <c r="G38" s="33">
        <v>0</v>
      </c>
      <c r="H38" s="33">
        <v>0</v>
      </c>
      <c r="I38" s="33">
        <v>0</v>
      </c>
      <c r="J38" s="34">
        <v>0</v>
      </c>
    </row>
    <row r="39" spans="1:10" ht="15.75">
      <c r="A39" s="32">
        <v>7</v>
      </c>
      <c r="B39" s="26" t="s">
        <v>92</v>
      </c>
      <c r="C39" s="26" t="s">
        <v>92</v>
      </c>
      <c r="D39" s="28" t="s">
        <v>119</v>
      </c>
      <c r="E39" s="33">
        <v>0</v>
      </c>
      <c r="F39" s="33">
        <v>0</v>
      </c>
      <c r="G39" s="33">
        <v>0</v>
      </c>
      <c r="H39" s="33">
        <v>0</v>
      </c>
      <c r="I39" s="33">
        <v>0</v>
      </c>
      <c r="J39" s="34">
        <v>0</v>
      </c>
    </row>
    <row r="40" spans="1:10" ht="15.75">
      <c r="A40" s="32" t="s">
        <v>92</v>
      </c>
      <c r="B40" s="26" t="s">
        <v>92</v>
      </c>
      <c r="C40" s="26" t="s">
        <v>92</v>
      </c>
      <c r="D40" s="28" t="s">
        <v>120</v>
      </c>
      <c r="E40" s="33">
        <v>0</v>
      </c>
      <c r="F40" s="33">
        <v>0</v>
      </c>
      <c r="G40" s="33">
        <v>0</v>
      </c>
      <c r="H40" s="33">
        <v>0</v>
      </c>
      <c r="I40" s="33">
        <v>0</v>
      </c>
      <c r="J40" s="34">
        <v>0</v>
      </c>
    </row>
    <row r="41" spans="1:10" ht="15.75">
      <c r="A41" s="32">
        <v>8</v>
      </c>
      <c r="B41" s="26" t="s">
        <v>92</v>
      </c>
      <c r="C41" s="26" t="s">
        <v>92</v>
      </c>
      <c r="D41" s="28" t="s">
        <v>121</v>
      </c>
      <c r="E41" s="33">
        <v>446244</v>
      </c>
      <c r="F41" s="33">
        <v>2174419</v>
      </c>
      <c r="G41" s="33">
        <v>446244</v>
      </c>
      <c r="H41" s="33">
        <v>2174419</v>
      </c>
      <c r="I41" s="33">
        <v>0</v>
      </c>
      <c r="J41" s="34">
        <v>0</v>
      </c>
    </row>
    <row r="42" spans="1:10" ht="15.75">
      <c r="A42" s="32" t="s">
        <v>92</v>
      </c>
      <c r="B42" s="26" t="s">
        <v>92</v>
      </c>
      <c r="C42" s="26" t="s">
        <v>92</v>
      </c>
      <c r="D42" s="28" t="s">
        <v>122</v>
      </c>
      <c r="E42" s="33">
        <v>0</v>
      </c>
      <c r="F42" s="33">
        <v>0</v>
      </c>
      <c r="G42" s="33">
        <v>0</v>
      </c>
      <c r="H42" s="33">
        <v>0</v>
      </c>
      <c r="I42" s="33">
        <v>0</v>
      </c>
      <c r="J42" s="34">
        <v>0</v>
      </c>
    </row>
    <row r="43" spans="1:10" ht="15.75">
      <c r="A43" s="32">
        <v>4</v>
      </c>
      <c r="B43" s="26" t="s">
        <v>92</v>
      </c>
      <c r="C43" s="26" t="s">
        <v>92</v>
      </c>
      <c r="D43" s="28" t="s">
        <v>123</v>
      </c>
      <c r="E43" s="33">
        <v>0</v>
      </c>
      <c r="F43" s="33">
        <v>0</v>
      </c>
      <c r="G43" s="33">
        <v>0</v>
      </c>
      <c r="H43" s="33">
        <v>0</v>
      </c>
      <c r="I43" s="33">
        <v>0</v>
      </c>
      <c r="J43" s="34">
        <v>0</v>
      </c>
    </row>
    <row r="44" spans="1:10" ht="15.75">
      <c r="A44" s="32">
        <v>4</v>
      </c>
      <c r="B44" s="26">
        <v>2</v>
      </c>
      <c r="C44" s="26" t="s">
        <v>92</v>
      </c>
      <c r="D44" s="28" t="s">
        <v>124</v>
      </c>
      <c r="E44" s="33">
        <v>0</v>
      </c>
      <c r="F44" s="33">
        <v>0</v>
      </c>
      <c r="G44" s="33">
        <v>0</v>
      </c>
      <c r="H44" s="33">
        <v>0</v>
      </c>
      <c r="I44" s="33">
        <v>0</v>
      </c>
      <c r="J44" s="34">
        <v>0</v>
      </c>
    </row>
    <row r="45" spans="1:10" ht="15.75">
      <c r="A45" s="32" t="s">
        <v>92</v>
      </c>
      <c r="B45" s="26" t="s">
        <v>92</v>
      </c>
      <c r="C45" s="26" t="s">
        <v>92</v>
      </c>
      <c r="D45" s="28" t="s">
        <v>125</v>
      </c>
      <c r="E45" s="33">
        <v>0</v>
      </c>
      <c r="F45" s="33">
        <v>0</v>
      </c>
      <c r="G45" s="33">
        <v>0</v>
      </c>
      <c r="H45" s="33">
        <v>0</v>
      </c>
      <c r="I45" s="33">
        <v>0</v>
      </c>
      <c r="J45" s="34">
        <v>0</v>
      </c>
    </row>
    <row r="46" spans="1:10" ht="15.75">
      <c r="A46" s="32" t="s">
        <v>92</v>
      </c>
      <c r="B46" s="26" t="s">
        <v>92</v>
      </c>
      <c r="C46" s="26" t="s">
        <v>92</v>
      </c>
      <c r="D46" s="28" t="s">
        <v>126</v>
      </c>
      <c r="E46" s="33">
        <v>0</v>
      </c>
      <c r="F46" s="33">
        <v>0</v>
      </c>
      <c r="G46" s="33">
        <v>0</v>
      </c>
      <c r="H46" s="33">
        <v>0</v>
      </c>
      <c r="I46" s="33">
        <v>0</v>
      </c>
      <c r="J46" s="34">
        <v>0</v>
      </c>
    </row>
    <row r="47" spans="1:10" ht="15.75">
      <c r="A47" s="32" t="s">
        <v>92</v>
      </c>
      <c r="B47" s="26" t="s">
        <v>92</v>
      </c>
      <c r="C47" s="26" t="s">
        <v>92</v>
      </c>
      <c r="D47" s="28" t="s">
        <v>127</v>
      </c>
      <c r="E47" s="33">
        <v>0</v>
      </c>
      <c r="F47" s="33">
        <v>0</v>
      </c>
      <c r="G47" s="33">
        <v>0</v>
      </c>
      <c r="H47" s="33">
        <v>0</v>
      </c>
      <c r="I47" s="33">
        <v>0</v>
      </c>
      <c r="J47" s="34">
        <v>0</v>
      </c>
    </row>
    <row r="48" spans="1:10" ht="15.75">
      <c r="A48" s="32">
        <v>9</v>
      </c>
      <c r="B48" s="26" t="s">
        <v>92</v>
      </c>
      <c r="C48" s="26" t="s">
        <v>92</v>
      </c>
      <c r="D48" s="28" t="s">
        <v>128</v>
      </c>
      <c r="E48" s="33">
        <v>0</v>
      </c>
      <c r="F48" s="33">
        <v>0</v>
      </c>
      <c r="G48" s="33">
        <v>0</v>
      </c>
      <c r="H48" s="33">
        <v>0</v>
      </c>
      <c r="I48" s="33">
        <v>0</v>
      </c>
      <c r="J48" s="34">
        <v>0</v>
      </c>
    </row>
    <row r="49" spans="1:10" ht="15.75">
      <c r="A49" s="32" t="s">
        <v>92</v>
      </c>
      <c r="B49" s="26" t="s">
        <v>92</v>
      </c>
      <c r="C49" s="26" t="s">
        <v>92</v>
      </c>
      <c r="D49" s="28" t="s">
        <v>129</v>
      </c>
      <c r="E49" s="33">
        <v>11377162</v>
      </c>
      <c r="F49" s="33">
        <v>116713138</v>
      </c>
      <c r="G49" s="33">
        <v>10032474</v>
      </c>
      <c r="H49" s="33">
        <v>105391482</v>
      </c>
      <c r="I49" s="33">
        <v>1344688</v>
      </c>
      <c r="J49" s="34">
        <v>11321656</v>
      </c>
    </row>
    <row r="50" spans="1:10" ht="15.75">
      <c r="A50" s="32" t="s">
        <v>92</v>
      </c>
      <c r="B50" s="26" t="s">
        <v>92</v>
      </c>
      <c r="C50" s="26" t="s">
        <v>92</v>
      </c>
      <c r="D50" s="28" t="s">
        <v>130</v>
      </c>
      <c r="E50" s="33">
        <v>0</v>
      </c>
      <c r="F50" s="33">
        <v>145033557</v>
      </c>
      <c r="G50" s="33">
        <v>0</v>
      </c>
      <c r="H50" s="33">
        <v>145033557</v>
      </c>
      <c r="I50" s="33">
        <v>0</v>
      </c>
      <c r="J50" s="34">
        <v>0</v>
      </c>
    </row>
    <row r="51" spans="1:10" ht="15.75">
      <c r="A51" s="32" t="s">
        <v>92</v>
      </c>
      <c r="B51" s="26" t="s">
        <v>92</v>
      </c>
      <c r="C51" s="26" t="s">
        <v>92</v>
      </c>
      <c r="D51" s="28" t="s">
        <v>131</v>
      </c>
      <c r="E51" s="33">
        <v>0</v>
      </c>
      <c r="F51" s="33">
        <v>0</v>
      </c>
      <c r="G51" s="33">
        <v>0</v>
      </c>
      <c r="H51" s="33">
        <v>0</v>
      </c>
      <c r="I51" s="33">
        <v>0</v>
      </c>
      <c r="J51" s="34">
        <v>0</v>
      </c>
    </row>
    <row r="52" spans="1:10" ht="15.75">
      <c r="A52" s="32" t="s">
        <v>92</v>
      </c>
      <c r="B52" s="26" t="s">
        <v>92</v>
      </c>
      <c r="C52" s="26" t="s">
        <v>92</v>
      </c>
      <c r="D52" s="28" t="s">
        <v>132</v>
      </c>
      <c r="E52" s="33">
        <v>0</v>
      </c>
      <c r="F52" s="33">
        <v>0</v>
      </c>
      <c r="G52" s="33">
        <v>0</v>
      </c>
      <c r="H52" s="33">
        <v>0</v>
      </c>
      <c r="I52" s="33">
        <v>0</v>
      </c>
      <c r="J52" s="34">
        <v>0</v>
      </c>
    </row>
    <row r="53" spans="1:10" ht="15.75">
      <c r="A53" s="32" t="s">
        <v>92</v>
      </c>
      <c r="B53" s="26" t="s">
        <v>92</v>
      </c>
      <c r="C53" s="26" t="s">
        <v>92</v>
      </c>
      <c r="D53" s="28" t="s">
        <v>133</v>
      </c>
      <c r="E53" s="33">
        <v>0</v>
      </c>
      <c r="F53" s="33">
        <v>0</v>
      </c>
      <c r="G53" s="33">
        <v>0</v>
      </c>
      <c r="H53" s="33">
        <v>0</v>
      </c>
      <c r="I53" s="33">
        <v>0</v>
      </c>
      <c r="J53" s="34">
        <v>0</v>
      </c>
    </row>
    <row r="54" spans="1:10" ht="15.75">
      <c r="A54" s="32" t="s">
        <v>92</v>
      </c>
      <c r="B54" s="26" t="s">
        <v>92</v>
      </c>
      <c r="C54" s="26" t="s">
        <v>92</v>
      </c>
      <c r="D54" s="28" t="s">
        <v>134</v>
      </c>
      <c r="E54" s="33">
        <v>0</v>
      </c>
      <c r="F54" s="33">
        <v>0</v>
      </c>
      <c r="G54" s="33">
        <v>0</v>
      </c>
      <c r="H54" s="33">
        <v>0</v>
      </c>
      <c r="I54" s="33">
        <v>0</v>
      </c>
      <c r="J54" s="34">
        <v>0</v>
      </c>
    </row>
    <row r="55" spans="1:10" ht="15.75">
      <c r="A55" s="32" t="s">
        <v>92</v>
      </c>
      <c r="B55" s="26" t="s">
        <v>92</v>
      </c>
      <c r="C55" s="26" t="s">
        <v>92</v>
      </c>
      <c r="D55" s="28" t="s">
        <v>135</v>
      </c>
      <c r="E55" s="33">
        <v>0</v>
      </c>
      <c r="F55" s="33">
        <v>0</v>
      </c>
      <c r="G55" s="33">
        <v>0</v>
      </c>
      <c r="H55" s="33">
        <v>0</v>
      </c>
      <c r="I55" s="33">
        <v>0</v>
      </c>
      <c r="J55" s="34">
        <v>0</v>
      </c>
    </row>
    <row r="56" spans="1:10" ht="15.75">
      <c r="A56" s="32" t="s">
        <v>92</v>
      </c>
      <c r="B56" s="26" t="s">
        <v>92</v>
      </c>
      <c r="C56" s="26" t="s">
        <v>92</v>
      </c>
      <c r="D56" s="28" t="s">
        <v>136</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92</v>
      </c>
      <c r="B59" s="26" t="s">
        <v>92</v>
      </c>
      <c r="C59" s="26" t="s">
        <v>92</v>
      </c>
      <c r="D59" s="28" t="s">
        <v>137</v>
      </c>
      <c r="E59" s="33">
        <v>11377162</v>
      </c>
      <c r="F59" s="33">
        <v>261746695</v>
      </c>
      <c r="G59" s="33"/>
      <c r="H59" s="33"/>
      <c r="I59" s="33"/>
      <c r="J59" s="34"/>
    </row>
    <row r="60" spans="1:10" ht="15.75">
      <c r="A60" s="32" t="s">
        <v>92</v>
      </c>
      <c r="B60" s="26" t="s">
        <v>92</v>
      </c>
      <c r="C60" s="26" t="s">
        <v>92</v>
      </c>
      <c r="D60" s="28" t="s">
        <v>138</v>
      </c>
      <c r="E60" s="33">
        <v>175642211</v>
      </c>
      <c r="F60" s="33">
        <v>0</v>
      </c>
      <c r="G60" s="33"/>
      <c r="H60" s="33"/>
      <c r="I60" s="33"/>
      <c r="J60" s="34"/>
    </row>
    <row r="61" spans="1:10" ht="15.75">
      <c r="A61" s="32" t="s">
        <v>92</v>
      </c>
      <c r="B61" s="26" t="s">
        <v>92</v>
      </c>
      <c r="C61" s="26" t="s">
        <v>92</v>
      </c>
      <c r="D61" s="28" t="s">
        <v>139</v>
      </c>
      <c r="E61" s="33">
        <v>187019373</v>
      </c>
      <c r="F61" s="33">
        <v>261746695</v>
      </c>
      <c r="G61" s="33"/>
      <c r="H61" s="33"/>
      <c r="I61" s="33"/>
      <c r="J61" s="34"/>
    </row>
    <row r="62" spans="1:10" ht="15.75">
      <c r="A62" s="32" t="s">
        <v>92</v>
      </c>
      <c r="B62" s="26" t="s">
        <v>92</v>
      </c>
      <c r="C62" s="26" t="s">
        <v>92</v>
      </c>
      <c r="D62" s="28" t="s">
        <v>140</v>
      </c>
      <c r="E62" s="33">
        <v>123420000</v>
      </c>
      <c r="F62" s="33">
        <v>0</v>
      </c>
      <c r="G62" s="33"/>
      <c r="H62" s="33"/>
      <c r="I62" s="33"/>
      <c r="J62" s="34"/>
    </row>
    <row r="63" spans="1:10" ht="15.75">
      <c r="A63" s="32" t="s">
        <v>92</v>
      </c>
      <c r="B63" s="26" t="s">
        <v>92</v>
      </c>
      <c r="C63" s="26" t="s">
        <v>92</v>
      </c>
      <c r="D63" s="28" t="s">
        <v>141</v>
      </c>
      <c r="E63" s="33">
        <v>8165000</v>
      </c>
      <c r="F63" s="33">
        <v>0</v>
      </c>
      <c r="G63" s="33"/>
      <c r="H63" s="33"/>
      <c r="I63" s="33"/>
      <c r="J63" s="34"/>
    </row>
    <row r="64" spans="1:10" ht="16.5" thickBot="1">
      <c r="A64" s="35" t="s">
        <v>92</v>
      </c>
      <c r="B64" s="36" t="s">
        <v>92</v>
      </c>
      <c r="C64" s="36" t="s">
        <v>92</v>
      </c>
      <c r="D64" s="37" t="s">
        <v>142</v>
      </c>
      <c r="E64" s="38">
        <v>75728000</v>
      </c>
      <c r="F64" s="38">
        <v>0</v>
      </c>
      <c r="G64" s="38"/>
      <c r="H64" s="38"/>
      <c r="I64" s="38"/>
      <c r="J64" s="39"/>
    </row>
    <row r="66" spans="1:10" ht="15.75">
      <c r="A66" s="88" t="s">
        <v>72</v>
      </c>
      <c r="B66" s="88"/>
      <c r="C66" s="88"/>
      <c r="I66" s="89" t="s">
        <v>73</v>
      </c>
      <c r="J66" s="90"/>
    </row>
    <row r="67" spans="1:10" ht="15.75">
      <c r="A67" s="91" t="s">
        <v>74</v>
      </c>
      <c r="B67" s="91"/>
      <c r="C67" s="91"/>
      <c r="D67" s="92" t="s">
        <v>75</v>
      </c>
      <c r="E67" s="92"/>
      <c r="F67" s="92"/>
      <c r="G67" s="92"/>
      <c r="H67" s="92"/>
      <c r="I67" s="93" t="s">
        <v>76</v>
      </c>
      <c r="J67" s="94"/>
    </row>
    <row r="68" spans="5:10" ht="19.5">
      <c r="E68" s="95" t="s">
        <v>77</v>
      </c>
      <c r="F68" s="96"/>
      <c r="G68" s="96"/>
      <c r="H68" s="96"/>
      <c r="I68" s="97" t="s">
        <v>143</v>
      </c>
      <c r="J68" s="97"/>
    </row>
    <row r="69" spans="5:10" ht="16.5" thickBot="1">
      <c r="E69" s="98" t="s">
        <v>212</v>
      </c>
      <c r="F69" s="98"/>
      <c r="G69" s="98"/>
      <c r="H69" s="98"/>
      <c r="I69" s="99" t="s">
        <v>80</v>
      </c>
      <c r="J69" s="99"/>
    </row>
    <row r="70" spans="1:10" ht="15.75">
      <c r="A70" s="100" t="s">
        <v>81</v>
      </c>
      <c r="B70" s="101"/>
      <c r="C70" s="101"/>
      <c r="D70" s="101"/>
      <c r="E70" s="101" t="s">
        <v>82</v>
      </c>
      <c r="F70" s="101"/>
      <c r="G70" s="101" t="s">
        <v>144</v>
      </c>
      <c r="H70" s="101"/>
      <c r="I70" s="101" t="s">
        <v>145</v>
      </c>
      <c r="J70" s="10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33">
        <v>9381473</v>
      </c>
      <c r="F72" s="33">
        <v>59029443</v>
      </c>
      <c r="G72" s="33">
        <v>9381473</v>
      </c>
      <c r="H72" s="33">
        <v>55671383</v>
      </c>
      <c r="I72" s="33">
        <v>0</v>
      </c>
      <c r="J72" s="34">
        <v>3358060</v>
      </c>
    </row>
    <row r="73" spans="1:10" ht="15.75">
      <c r="A73" s="32">
        <v>1</v>
      </c>
      <c r="B73" s="26" t="s">
        <v>92</v>
      </c>
      <c r="C73" s="26" t="s">
        <v>92</v>
      </c>
      <c r="D73" s="28" t="s">
        <v>147</v>
      </c>
      <c r="E73" s="33">
        <v>5534487</v>
      </c>
      <c r="F73" s="33">
        <v>30611069</v>
      </c>
      <c r="G73" s="33">
        <v>5534487</v>
      </c>
      <c r="H73" s="33">
        <v>30611069</v>
      </c>
      <c r="I73" s="33">
        <v>0</v>
      </c>
      <c r="J73" s="34">
        <v>0</v>
      </c>
    </row>
    <row r="74" spans="1:10" ht="15.75">
      <c r="A74" s="32">
        <v>1</v>
      </c>
      <c r="B74" s="26">
        <v>1</v>
      </c>
      <c r="C74" s="26" t="s">
        <v>92</v>
      </c>
      <c r="D74" s="28" t="s">
        <v>148</v>
      </c>
      <c r="E74" s="33">
        <v>3002568</v>
      </c>
      <c r="F74" s="33">
        <v>12701287</v>
      </c>
      <c r="G74" s="33">
        <v>3002568</v>
      </c>
      <c r="H74" s="33">
        <v>12701287</v>
      </c>
      <c r="I74" s="33">
        <v>0</v>
      </c>
      <c r="J74" s="34">
        <v>0</v>
      </c>
    </row>
    <row r="75" spans="1:10" ht="15.75">
      <c r="A75" s="32">
        <v>1</v>
      </c>
      <c r="B75" s="26">
        <v>2</v>
      </c>
      <c r="C75" s="26" t="s">
        <v>92</v>
      </c>
      <c r="D75" s="28" t="s">
        <v>149</v>
      </c>
      <c r="E75" s="33">
        <v>1128432</v>
      </c>
      <c r="F75" s="33">
        <v>9068088</v>
      </c>
      <c r="G75" s="33">
        <v>1128432</v>
      </c>
      <c r="H75" s="33">
        <v>9068088</v>
      </c>
      <c r="I75" s="33">
        <v>0</v>
      </c>
      <c r="J75" s="34">
        <v>0</v>
      </c>
    </row>
    <row r="76" spans="1:10" ht="15.75">
      <c r="A76" s="32">
        <v>1</v>
      </c>
      <c r="B76" s="26">
        <v>3</v>
      </c>
      <c r="C76" s="26" t="s">
        <v>92</v>
      </c>
      <c r="D76" s="28" t="s">
        <v>150</v>
      </c>
      <c r="E76" s="33">
        <v>1403487</v>
      </c>
      <c r="F76" s="33">
        <v>8809039</v>
      </c>
      <c r="G76" s="33">
        <v>1403487</v>
      </c>
      <c r="H76" s="33">
        <v>8809039</v>
      </c>
      <c r="I76" s="33">
        <v>0</v>
      </c>
      <c r="J76" s="34">
        <v>0</v>
      </c>
    </row>
    <row r="77" spans="1:10" ht="15.75">
      <c r="A77" s="32">
        <v>1</v>
      </c>
      <c r="B77" s="26">
        <v>4</v>
      </c>
      <c r="C77" s="26" t="s">
        <v>92</v>
      </c>
      <c r="D77" s="28" t="s">
        <v>151</v>
      </c>
      <c r="E77" s="33">
        <v>0</v>
      </c>
      <c r="F77" s="33">
        <v>32655</v>
      </c>
      <c r="G77" s="33">
        <v>0</v>
      </c>
      <c r="H77" s="33">
        <v>32655</v>
      </c>
      <c r="I77" s="33">
        <v>0</v>
      </c>
      <c r="J77" s="34">
        <v>0</v>
      </c>
    </row>
    <row r="78" spans="1:10" ht="15.75">
      <c r="A78" s="32">
        <v>2</v>
      </c>
      <c r="B78" s="26" t="s">
        <v>92</v>
      </c>
      <c r="C78" s="26" t="s">
        <v>92</v>
      </c>
      <c r="D78" s="28" t="s">
        <v>152</v>
      </c>
      <c r="E78" s="33">
        <v>779499</v>
      </c>
      <c r="F78" s="33">
        <v>4234084</v>
      </c>
      <c r="G78" s="33">
        <v>779499</v>
      </c>
      <c r="H78" s="33">
        <v>4234084</v>
      </c>
      <c r="I78" s="33">
        <v>0</v>
      </c>
      <c r="J78" s="34">
        <v>0</v>
      </c>
    </row>
    <row r="79" spans="1:10" ht="15.75">
      <c r="A79" s="32">
        <v>2</v>
      </c>
      <c r="B79" s="26">
        <v>1</v>
      </c>
      <c r="C79" s="26" t="s">
        <v>92</v>
      </c>
      <c r="D79" s="28" t="s">
        <v>153</v>
      </c>
      <c r="E79" s="33">
        <v>659324</v>
      </c>
      <c r="F79" s="33">
        <v>3520290</v>
      </c>
      <c r="G79" s="33">
        <v>659324</v>
      </c>
      <c r="H79" s="33">
        <v>3520290</v>
      </c>
      <c r="I79" s="33">
        <v>0</v>
      </c>
      <c r="J79" s="34">
        <v>0</v>
      </c>
    </row>
    <row r="80" spans="1:10" ht="15.75">
      <c r="A80" s="32">
        <v>2</v>
      </c>
      <c r="B80" s="26">
        <v>2</v>
      </c>
      <c r="C80" s="26" t="s">
        <v>92</v>
      </c>
      <c r="D80" s="28" t="s">
        <v>154</v>
      </c>
      <c r="E80" s="33">
        <v>0</v>
      </c>
      <c r="F80" s="33">
        <v>0</v>
      </c>
      <c r="G80" s="33">
        <v>0</v>
      </c>
      <c r="H80" s="33">
        <v>0</v>
      </c>
      <c r="I80" s="33">
        <v>0</v>
      </c>
      <c r="J80" s="34">
        <v>0</v>
      </c>
    </row>
    <row r="81" spans="1:10" ht="15.75">
      <c r="A81" s="32">
        <v>2</v>
      </c>
      <c r="B81" s="26">
        <v>3</v>
      </c>
      <c r="C81" s="26" t="s">
        <v>92</v>
      </c>
      <c r="D81" s="28" t="s">
        <v>155</v>
      </c>
      <c r="E81" s="33">
        <v>120175</v>
      </c>
      <c r="F81" s="33">
        <v>713794</v>
      </c>
      <c r="G81" s="33">
        <v>120175</v>
      </c>
      <c r="H81" s="33">
        <v>713794</v>
      </c>
      <c r="I81" s="33">
        <v>0</v>
      </c>
      <c r="J81" s="34">
        <v>0</v>
      </c>
    </row>
    <row r="82" spans="1:10" ht="15.75">
      <c r="A82" s="32">
        <v>3</v>
      </c>
      <c r="B82" s="26" t="s">
        <v>92</v>
      </c>
      <c r="C82" s="26" t="s">
        <v>92</v>
      </c>
      <c r="D82" s="28" t="s">
        <v>156</v>
      </c>
      <c r="E82" s="33">
        <v>1502963</v>
      </c>
      <c r="F82" s="33">
        <v>8810314</v>
      </c>
      <c r="G82" s="33">
        <v>1502963</v>
      </c>
      <c r="H82" s="33">
        <v>7027254</v>
      </c>
      <c r="I82" s="33">
        <v>0</v>
      </c>
      <c r="J82" s="34">
        <v>1783060</v>
      </c>
    </row>
    <row r="83" spans="1:10" ht="15.75">
      <c r="A83" s="32">
        <v>3</v>
      </c>
      <c r="B83" s="26">
        <v>1</v>
      </c>
      <c r="C83" s="26" t="s">
        <v>92</v>
      </c>
      <c r="D83" s="28" t="s">
        <v>157</v>
      </c>
      <c r="E83" s="33">
        <v>1088705</v>
      </c>
      <c r="F83" s="33">
        <v>4369571</v>
      </c>
      <c r="G83" s="33">
        <v>1088705</v>
      </c>
      <c r="H83" s="33">
        <v>3586511</v>
      </c>
      <c r="I83" s="33">
        <v>0</v>
      </c>
      <c r="J83" s="34">
        <v>783060</v>
      </c>
    </row>
    <row r="84" spans="1:10" ht="15.75">
      <c r="A84" s="32">
        <v>3</v>
      </c>
      <c r="B84" s="26">
        <v>2</v>
      </c>
      <c r="C84" s="26" t="s">
        <v>92</v>
      </c>
      <c r="D84" s="28" t="s">
        <v>158</v>
      </c>
      <c r="E84" s="33">
        <v>0</v>
      </c>
      <c r="F84" s="33">
        <v>0</v>
      </c>
      <c r="G84" s="33">
        <v>0</v>
      </c>
      <c r="H84" s="33">
        <v>0</v>
      </c>
      <c r="I84" s="33">
        <v>0</v>
      </c>
      <c r="J84" s="34">
        <v>0</v>
      </c>
    </row>
    <row r="85" spans="1:10" ht="15.75">
      <c r="A85" s="32">
        <v>3</v>
      </c>
      <c r="B85" s="26">
        <v>3</v>
      </c>
      <c r="C85" s="26" t="s">
        <v>92</v>
      </c>
      <c r="D85" s="28" t="s">
        <v>159</v>
      </c>
      <c r="E85" s="33">
        <v>371000</v>
      </c>
      <c r="F85" s="33">
        <v>2806679</v>
      </c>
      <c r="G85" s="33">
        <v>371000</v>
      </c>
      <c r="H85" s="33">
        <v>2806679</v>
      </c>
      <c r="I85" s="33">
        <v>0</v>
      </c>
      <c r="J85" s="34">
        <v>0</v>
      </c>
    </row>
    <row r="86" spans="1:10" ht="15.75">
      <c r="A86" s="32">
        <v>3</v>
      </c>
      <c r="B86" s="26">
        <v>4</v>
      </c>
      <c r="C86" s="26" t="s">
        <v>92</v>
      </c>
      <c r="D86" s="28" t="s">
        <v>160</v>
      </c>
      <c r="E86" s="33">
        <v>43258</v>
      </c>
      <c r="F86" s="33">
        <v>1634064</v>
      </c>
      <c r="G86" s="33">
        <v>43258</v>
      </c>
      <c r="H86" s="33">
        <v>634064</v>
      </c>
      <c r="I86" s="33">
        <v>0</v>
      </c>
      <c r="J86" s="34">
        <v>1000000</v>
      </c>
    </row>
    <row r="87" spans="1:10" ht="15.75">
      <c r="A87" s="32">
        <v>4</v>
      </c>
      <c r="B87" s="26" t="s">
        <v>92</v>
      </c>
      <c r="C87" s="26" t="s">
        <v>92</v>
      </c>
      <c r="D87" s="28" t="s">
        <v>161</v>
      </c>
      <c r="E87" s="33">
        <v>387191</v>
      </c>
      <c r="F87" s="33">
        <v>3797321</v>
      </c>
      <c r="G87" s="33">
        <v>387191</v>
      </c>
      <c r="H87" s="33">
        <v>3797321</v>
      </c>
      <c r="I87" s="33">
        <v>0</v>
      </c>
      <c r="J87" s="34">
        <v>0</v>
      </c>
    </row>
    <row r="88" spans="1:10" ht="15.75">
      <c r="A88" s="32">
        <v>4</v>
      </c>
      <c r="B88" s="26">
        <v>1</v>
      </c>
      <c r="C88" s="26" t="s">
        <v>92</v>
      </c>
      <c r="D88" s="28" t="s">
        <v>162</v>
      </c>
      <c r="E88" s="33">
        <v>23039</v>
      </c>
      <c r="F88" s="33">
        <v>168712</v>
      </c>
      <c r="G88" s="33">
        <v>23039</v>
      </c>
      <c r="H88" s="33">
        <v>168712</v>
      </c>
      <c r="I88" s="33">
        <v>0</v>
      </c>
      <c r="J88" s="34">
        <v>0</v>
      </c>
    </row>
    <row r="89" spans="1:10" ht="15.75">
      <c r="A89" s="32">
        <v>4</v>
      </c>
      <c r="B89" s="26">
        <v>2</v>
      </c>
      <c r="C89" s="26" t="s">
        <v>92</v>
      </c>
      <c r="D89" s="28" t="s">
        <v>163</v>
      </c>
      <c r="E89" s="33">
        <v>317484</v>
      </c>
      <c r="F89" s="33">
        <v>3450008</v>
      </c>
      <c r="G89" s="33">
        <v>317484</v>
      </c>
      <c r="H89" s="33">
        <v>3450008</v>
      </c>
      <c r="I89" s="33">
        <v>0</v>
      </c>
      <c r="J89" s="34">
        <v>0</v>
      </c>
    </row>
    <row r="90" spans="1:10" ht="15.75">
      <c r="A90" s="32">
        <v>4</v>
      </c>
      <c r="B90" s="26">
        <v>3</v>
      </c>
      <c r="C90" s="26" t="s">
        <v>92</v>
      </c>
      <c r="D90" s="28" t="s">
        <v>164</v>
      </c>
      <c r="E90" s="33">
        <v>46668</v>
      </c>
      <c r="F90" s="33">
        <v>178601</v>
      </c>
      <c r="G90" s="33">
        <v>46668</v>
      </c>
      <c r="H90" s="33">
        <v>178601</v>
      </c>
      <c r="I90" s="33">
        <v>0</v>
      </c>
      <c r="J90" s="34">
        <v>0</v>
      </c>
    </row>
    <row r="91" spans="1:10" ht="15.75">
      <c r="A91" s="32">
        <v>4</v>
      </c>
      <c r="B91" s="26">
        <v>4</v>
      </c>
      <c r="C91" s="26" t="s">
        <v>92</v>
      </c>
      <c r="D91" s="28" t="s">
        <v>165</v>
      </c>
      <c r="E91" s="33">
        <v>0</v>
      </c>
      <c r="F91" s="33">
        <v>0</v>
      </c>
      <c r="G91" s="33">
        <v>0</v>
      </c>
      <c r="H91" s="33">
        <v>0</v>
      </c>
      <c r="I91" s="33">
        <v>0</v>
      </c>
      <c r="J91" s="34">
        <v>0</v>
      </c>
    </row>
    <row r="92" spans="1:10" ht="16.5" thickBot="1">
      <c r="A92" s="35">
        <v>4</v>
      </c>
      <c r="B92" s="36">
        <v>5</v>
      </c>
      <c r="C92" s="36" t="s">
        <v>92</v>
      </c>
      <c r="D92" s="37" t="s">
        <v>166</v>
      </c>
      <c r="E92" s="38">
        <v>0</v>
      </c>
      <c r="F92" s="38">
        <v>0</v>
      </c>
      <c r="G92" s="38">
        <v>0</v>
      </c>
      <c r="H92" s="38">
        <v>0</v>
      </c>
      <c r="I92" s="38">
        <v>0</v>
      </c>
      <c r="J92" s="39">
        <v>0</v>
      </c>
    </row>
    <row r="94" spans="1:10" ht="15.75">
      <c r="A94" s="88" t="s">
        <v>72</v>
      </c>
      <c r="B94" s="88"/>
      <c r="C94" s="88"/>
      <c r="I94" s="89" t="s">
        <v>73</v>
      </c>
      <c r="J94" s="90"/>
    </row>
    <row r="95" spans="1:10" ht="15.75">
      <c r="A95" s="91" t="s">
        <v>74</v>
      </c>
      <c r="B95" s="91"/>
      <c r="C95" s="91"/>
      <c r="D95" s="92" t="s">
        <v>75</v>
      </c>
      <c r="E95" s="92"/>
      <c r="F95" s="92"/>
      <c r="G95" s="92"/>
      <c r="H95" s="92"/>
      <c r="I95" s="93" t="s">
        <v>76</v>
      </c>
      <c r="J95" s="94"/>
    </row>
    <row r="96" spans="5:10" ht="19.5">
      <c r="E96" s="95" t="s">
        <v>77</v>
      </c>
      <c r="F96" s="96"/>
      <c r="G96" s="96"/>
      <c r="H96" s="96"/>
      <c r="I96" s="97" t="s">
        <v>167</v>
      </c>
      <c r="J96" s="97"/>
    </row>
    <row r="97" spans="5:10" ht="16.5" thickBot="1">
      <c r="E97" s="98" t="s">
        <v>212</v>
      </c>
      <c r="F97" s="98"/>
      <c r="G97" s="98"/>
      <c r="H97" s="98"/>
      <c r="I97" s="99" t="s">
        <v>80</v>
      </c>
      <c r="J97" s="99"/>
    </row>
    <row r="98" spans="1:10" ht="15.75">
      <c r="A98" s="100" t="s">
        <v>81</v>
      </c>
      <c r="B98" s="101"/>
      <c r="C98" s="101"/>
      <c r="D98" s="101"/>
      <c r="E98" s="101" t="s">
        <v>82</v>
      </c>
      <c r="F98" s="101"/>
      <c r="G98" s="101" t="s">
        <v>144</v>
      </c>
      <c r="H98" s="101"/>
      <c r="I98" s="101" t="s">
        <v>145</v>
      </c>
      <c r="J98" s="10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33">
        <v>510892</v>
      </c>
      <c r="F100" s="33">
        <v>5649818</v>
      </c>
      <c r="G100" s="33">
        <v>510892</v>
      </c>
      <c r="H100" s="33">
        <v>4074818</v>
      </c>
      <c r="I100" s="33">
        <v>0</v>
      </c>
      <c r="J100" s="34">
        <v>1575000</v>
      </c>
    </row>
    <row r="101" spans="1:10" ht="15.75">
      <c r="A101" s="32">
        <v>5</v>
      </c>
      <c r="B101" s="26">
        <v>1</v>
      </c>
      <c r="C101" s="26" t="s">
        <v>92</v>
      </c>
      <c r="D101" s="28" t="s">
        <v>169</v>
      </c>
      <c r="E101" s="33">
        <v>0</v>
      </c>
      <c r="F101" s="33">
        <v>0</v>
      </c>
      <c r="G101" s="33">
        <v>0</v>
      </c>
      <c r="H101" s="33">
        <v>0</v>
      </c>
      <c r="I101" s="33">
        <v>0</v>
      </c>
      <c r="J101" s="34">
        <v>0</v>
      </c>
    </row>
    <row r="102" spans="1:10" ht="15.75">
      <c r="A102" s="32">
        <v>5</v>
      </c>
      <c r="B102" s="26">
        <v>2</v>
      </c>
      <c r="C102" s="26" t="s">
        <v>92</v>
      </c>
      <c r="D102" s="28" t="s">
        <v>170</v>
      </c>
      <c r="E102" s="33">
        <v>510892</v>
      </c>
      <c r="F102" s="33">
        <v>5649818</v>
      </c>
      <c r="G102" s="33">
        <v>510892</v>
      </c>
      <c r="H102" s="33">
        <v>4074818</v>
      </c>
      <c r="I102" s="33">
        <v>0</v>
      </c>
      <c r="J102" s="34">
        <v>1575000</v>
      </c>
    </row>
    <row r="103" spans="1:10" ht="15.75">
      <c r="A103" s="32">
        <v>9</v>
      </c>
      <c r="B103" s="26" t="s">
        <v>92</v>
      </c>
      <c r="C103" s="26" t="s">
        <v>92</v>
      </c>
      <c r="D103" s="28" t="s">
        <v>171</v>
      </c>
      <c r="E103" s="33">
        <v>666441</v>
      </c>
      <c r="F103" s="33">
        <v>5459087</v>
      </c>
      <c r="G103" s="33">
        <v>666441</v>
      </c>
      <c r="H103" s="33">
        <v>5459087</v>
      </c>
      <c r="I103" s="33">
        <v>0</v>
      </c>
      <c r="J103" s="34">
        <v>0</v>
      </c>
    </row>
    <row r="104" spans="1:10" ht="15.75">
      <c r="A104" s="32">
        <v>9</v>
      </c>
      <c r="B104" s="26">
        <v>1</v>
      </c>
      <c r="C104" s="26" t="s">
        <v>92</v>
      </c>
      <c r="D104" s="28" t="s">
        <v>172</v>
      </c>
      <c r="E104" s="33">
        <v>666441</v>
      </c>
      <c r="F104" s="33">
        <v>5459087</v>
      </c>
      <c r="G104" s="33">
        <v>666441</v>
      </c>
      <c r="H104" s="33">
        <v>5459087</v>
      </c>
      <c r="I104" s="33">
        <v>0</v>
      </c>
      <c r="J104" s="34">
        <v>0</v>
      </c>
    </row>
    <row r="105" spans="1:10" ht="15.75">
      <c r="A105" s="32">
        <v>9</v>
      </c>
      <c r="B105" s="26">
        <v>2</v>
      </c>
      <c r="C105" s="26" t="s">
        <v>92</v>
      </c>
      <c r="D105" s="28" t="s">
        <v>173</v>
      </c>
      <c r="E105" s="33">
        <v>0</v>
      </c>
      <c r="F105" s="33">
        <v>0</v>
      </c>
      <c r="G105" s="33">
        <v>0</v>
      </c>
      <c r="H105" s="33">
        <v>0</v>
      </c>
      <c r="I105" s="33">
        <v>0</v>
      </c>
      <c r="J105" s="34">
        <v>0</v>
      </c>
    </row>
    <row r="106" spans="1:10" ht="15.75">
      <c r="A106" s="32">
        <v>6</v>
      </c>
      <c r="B106" s="26" t="s">
        <v>92</v>
      </c>
      <c r="C106" s="26" t="s">
        <v>92</v>
      </c>
      <c r="D106" s="28" t="s">
        <v>174</v>
      </c>
      <c r="E106" s="33">
        <v>0</v>
      </c>
      <c r="F106" s="33">
        <v>0</v>
      </c>
      <c r="G106" s="33">
        <v>0</v>
      </c>
      <c r="H106" s="33">
        <v>0</v>
      </c>
      <c r="I106" s="33">
        <v>0</v>
      </c>
      <c r="J106" s="34">
        <v>0</v>
      </c>
    </row>
    <row r="107" spans="1:10" ht="15.75">
      <c r="A107" s="32">
        <v>6</v>
      </c>
      <c r="B107" s="26">
        <v>1</v>
      </c>
      <c r="C107" s="26" t="s">
        <v>92</v>
      </c>
      <c r="D107" s="28" t="s">
        <v>175</v>
      </c>
      <c r="E107" s="33">
        <v>0</v>
      </c>
      <c r="F107" s="33">
        <v>0</v>
      </c>
      <c r="G107" s="33">
        <v>0</v>
      </c>
      <c r="H107" s="33">
        <v>0</v>
      </c>
      <c r="I107" s="33">
        <v>0</v>
      </c>
      <c r="J107" s="34">
        <v>0</v>
      </c>
    </row>
    <row r="108" spans="1:10" ht="15.75">
      <c r="A108" s="32">
        <v>6</v>
      </c>
      <c r="B108" s="26">
        <v>2</v>
      </c>
      <c r="C108" s="26" t="s">
        <v>92</v>
      </c>
      <c r="D108" s="28" t="s">
        <v>176</v>
      </c>
      <c r="E108" s="33">
        <v>0</v>
      </c>
      <c r="F108" s="33">
        <v>0</v>
      </c>
      <c r="G108" s="33">
        <v>0</v>
      </c>
      <c r="H108" s="33">
        <v>0</v>
      </c>
      <c r="I108" s="33">
        <v>0</v>
      </c>
      <c r="J108" s="34">
        <v>0</v>
      </c>
    </row>
    <row r="109" spans="1:10" ht="15.75">
      <c r="A109" s="32">
        <v>7</v>
      </c>
      <c r="B109" s="26">
        <v>1</v>
      </c>
      <c r="C109" s="26" t="s">
        <v>92</v>
      </c>
      <c r="D109" s="28" t="s">
        <v>177</v>
      </c>
      <c r="E109" s="33">
        <v>0</v>
      </c>
      <c r="F109" s="33">
        <v>0</v>
      </c>
      <c r="G109" s="33">
        <v>0</v>
      </c>
      <c r="H109" s="33">
        <v>0</v>
      </c>
      <c r="I109" s="33">
        <v>0</v>
      </c>
      <c r="J109" s="34">
        <v>0</v>
      </c>
    </row>
    <row r="110" spans="1:10" ht="16.5" thickBot="1">
      <c r="A110" s="35">
        <v>8</v>
      </c>
      <c r="B110" s="36" t="s">
        <v>92</v>
      </c>
      <c r="C110" s="36" t="s">
        <v>92</v>
      </c>
      <c r="D110" s="37" t="s">
        <v>178</v>
      </c>
      <c r="E110" s="38">
        <v>0</v>
      </c>
      <c r="F110" s="38">
        <v>467750</v>
      </c>
      <c r="G110" s="38">
        <v>0</v>
      </c>
      <c r="H110" s="38">
        <v>467750</v>
      </c>
      <c r="I110" s="38">
        <v>0</v>
      </c>
      <c r="J110" s="39">
        <v>0</v>
      </c>
    </row>
    <row r="112" spans="1:10" ht="15.75">
      <c r="A112" s="88" t="s">
        <v>72</v>
      </c>
      <c r="B112" s="88"/>
      <c r="C112" s="88"/>
      <c r="I112" s="89" t="s">
        <v>73</v>
      </c>
      <c r="J112" s="90"/>
    </row>
    <row r="113" spans="1:10" ht="15.75">
      <c r="A113" s="91" t="s">
        <v>74</v>
      </c>
      <c r="B113" s="91"/>
      <c r="C113" s="91"/>
      <c r="D113" s="92" t="s">
        <v>75</v>
      </c>
      <c r="E113" s="92"/>
      <c r="F113" s="92"/>
      <c r="G113" s="92"/>
      <c r="H113" s="92"/>
      <c r="I113" s="93" t="s">
        <v>76</v>
      </c>
      <c r="J113" s="94"/>
    </row>
    <row r="114" spans="5:10" ht="19.5">
      <c r="E114" s="95" t="s">
        <v>77</v>
      </c>
      <c r="F114" s="96"/>
      <c r="G114" s="96"/>
      <c r="H114" s="96"/>
      <c r="I114" s="97" t="s">
        <v>179</v>
      </c>
      <c r="J114" s="97"/>
    </row>
    <row r="115" spans="5:10" ht="16.5" thickBot="1">
      <c r="E115" s="98" t="s">
        <v>212</v>
      </c>
      <c r="F115" s="98"/>
      <c r="G115" s="98"/>
      <c r="H115" s="98"/>
      <c r="I115" s="99" t="s">
        <v>80</v>
      </c>
      <c r="J115" s="99"/>
    </row>
    <row r="116" spans="1:10" ht="15.75">
      <c r="A116" s="100" t="s">
        <v>81</v>
      </c>
      <c r="B116" s="101"/>
      <c r="C116" s="101"/>
      <c r="D116" s="101"/>
      <c r="E116" s="101" t="s">
        <v>82</v>
      </c>
      <c r="F116" s="101"/>
      <c r="G116" s="101" t="s">
        <v>144</v>
      </c>
      <c r="H116" s="101"/>
      <c r="I116" s="101" t="s">
        <v>145</v>
      </c>
      <c r="J116" s="10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33">
        <v>4707182</v>
      </c>
      <c r="F118" s="33">
        <v>21288143</v>
      </c>
      <c r="G118" s="33">
        <v>1350872</v>
      </c>
      <c r="H118" s="33">
        <v>5016938</v>
      </c>
      <c r="I118" s="33">
        <v>3356310</v>
      </c>
      <c r="J118" s="34">
        <v>16271205</v>
      </c>
    </row>
    <row r="119" spans="1:10" ht="15.75">
      <c r="A119" s="32">
        <v>1</v>
      </c>
      <c r="B119" s="26" t="s">
        <v>92</v>
      </c>
      <c r="C119" s="26" t="s">
        <v>92</v>
      </c>
      <c r="D119" s="28" t="s">
        <v>147</v>
      </c>
      <c r="E119" s="33">
        <v>2218983</v>
      </c>
      <c r="F119" s="33">
        <v>15411671</v>
      </c>
      <c r="G119" s="33">
        <v>1200000</v>
      </c>
      <c r="H119" s="33">
        <v>2361406</v>
      </c>
      <c r="I119" s="33">
        <v>1018983</v>
      </c>
      <c r="J119" s="34">
        <v>13050265</v>
      </c>
    </row>
    <row r="120" spans="1:10" ht="15.75">
      <c r="A120" s="32">
        <v>1</v>
      </c>
      <c r="B120" s="26">
        <v>1</v>
      </c>
      <c r="C120" s="26" t="s">
        <v>92</v>
      </c>
      <c r="D120" s="28" t="s">
        <v>181</v>
      </c>
      <c r="E120" s="33">
        <v>1200000</v>
      </c>
      <c r="F120" s="33">
        <v>1500000</v>
      </c>
      <c r="G120" s="33">
        <v>1200000</v>
      </c>
      <c r="H120" s="33">
        <v>1500000</v>
      </c>
      <c r="I120" s="33">
        <v>0</v>
      </c>
      <c r="J120" s="34">
        <v>0</v>
      </c>
    </row>
    <row r="121" spans="1:10" ht="15.75">
      <c r="A121" s="32">
        <v>1</v>
      </c>
      <c r="B121" s="26">
        <v>2</v>
      </c>
      <c r="C121" s="26" t="s">
        <v>92</v>
      </c>
      <c r="D121" s="28" t="s">
        <v>182</v>
      </c>
      <c r="E121" s="33">
        <v>0</v>
      </c>
      <c r="F121" s="33">
        <v>861406</v>
      </c>
      <c r="G121" s="33">
        <v>0</v>
      </c>
      <c r="H121" s="33">
        <v>861406</v>
      </c>
      <c r="I121" s="33">
        <v>0</v>
      </c>
      <c r="J121" s="34">
        <v>0</v>
      </c>
    </row>
    <row r="122" spans="1:10" ht="15.75">
      <c r="A122" s="32">
        <v>1</v>
      </c>
      <c r="B122" s="26">
        <v>3</v>
      </c>
      <c r="C122" s="26" t="s">
        <v>92</v>
      </c>
      <c r="D122" s="28" t="s">
        <v>183</v>
      </c>
      <c r="E122" s="33">
        <v>1018983</v>
      </c>
      <c r="F122" s="33">
        <v>13050265</v>
      </c>
      <c r="G122" s="33">
        <v>0</v>
      </c>
      <c r="H122" s="33">
        <v>0</v>
      </c>
      <c r="I122" s="33">
        <v>1018983</v>
      </c>
      <c r="J122" s="34">
        <v>13050265</v>
      </c>
    </row>
    <row r="123" spans="1:10" ht="15.75">
      <c r="A123" s="32">
        <v>1</v>
      </c>
      <c r="B123" s="26">
        <v>4</v>
      </c>
      <c r="C123" s="26" t="s">
        <v>92</v>
      </c>
      <c r="D123" s="28" t="s">
        <v>184</v>
      </c>
      <c r="E123" s="33">
        <v>0</v>
      </c>
      <c r="F123" s="33">
        <v>0</v>
      </c>
      <c r="G123" s="33">
        <v>0</v>
      </c>
      <c r="H123" s="33">
        <v>0</v>
      </c>
      <c r="I123" s="33">
        <v>0</v>
      </c>
      <c r="J123" s="34">
        <v>0</v>
      </c>
    </row>
    <row r="124" spans="1:10" ht="15.75">
      <c r="A124" s="32">
        <v>2</v>
      </c>
      <c r="B124" s="26" t="s">
        <v>92</v>
      </c>
      <c r="C124" s="26" t="s">
        <v>92</v>
      </c>
      <c r="D124" s="28" t="s">
        <v>152</v>
      </c>
      <c r="E124" s="33">
        <v>0</v>
      </c>
      <c r="F124" s="33">
        <v>15628</v>
      </c>
      <c r="G124" s="33">
        <v>0</v>
      </c>
      <c r="H124" s="33">
        <v>15628</v>
      </c>
      <c r="I124" s="33">
        <v>0</v>
      </c>
      <c r="J124" s="34">
        <v>0</v>
      </c>
    </row>
    <row r="125" spans="1:10" ht="15.75">
      <c r="A125" s="32">
        <v>2</v>
      </c>
      <c r="B125" s="26">
        <v>1</v>
      </c>
      <c r="C125" s="26" t="s">
        <v>92</v>
      </c>
      <c r="D125" s="28" t="s">
        <v>185</v>
      </c>
      <c r="E125" s="33">
        <v>0</v>
      </c>
      <c r="F125" s="33">
        <v>0</v>
      </c>
      <c r="G125" s="33">
        <v>0</v>
      </c>
      <c r="H125" s="33">
        <v>0</v>
      </c>
      <c r="I125" s="33">
        <v>0</v>
      </c>
      <c r="J125" s="34">
        <v>0</v>
      </c>
    </row>
    <row r="126" spans="1:10" ht="15.75">
      <c r="A126" s="32">
        <v>2</v>
      </c>
      <c r="B126" s="26">
        <v>2</v>
      </c>
      <c r="C126" s="26" t="s">
        <v>92</v>
      </c>
      <c r="D126" s="28" t="s">
        <v>186</v>
      </c>
      <c r="E126" s="33">
        <v>0</v>
      </c>
      <c r="F126" s="33">
        <v>0</v>
      </c>
      <c r="G126" s="33">
        <v>0</v>
      </c>
      <c r="H126" s="33">
        <v>0</v>
      </c>
      <c r="I126" s="33">
        <v>0</v>
      </c>
      <c r="J126" s="34">
        <v>0</v>
      </c>
    </row>
    <row r="127" spans="1:10" ht="15.75">
      <c r="A127" s="32">
        <v>2</v>
      </c>
      <c r="B127" s="26">
        <v>3</v>
      </c>
      <c r="C127" s="26" t="s">
        <v>92</v>
      </c>
      <c r="D127" s="28" t="s">
        <v>187</v>
      </c>
      <c r="E127" s="33">
        <v>0</v>
      </c>
      <c r="F127" s="33">
        <v>15628</v>
      </c>
      <c r="G127" s="33">
        <v>0</v>
      </c>
      <c r="H127" s="33">
        <v>15628</v>
      </c>
      <c r="I127" s="33">
        <v>0</v>
      </c>
      <c r="J127" s="34">
        <v>0</v>
      </c>
    </row>
    <row r="128" spans="1:10" ht="15.75">
      <c r="A128" s="32">
        <v>3</v>
      </c>
      <c r="B128" s="26" t="s">
        <v>92</v>
      </c>
      <c r="C128" s="26" t="s">
        <v>92</v>
      </c>
      <c r="D128" s="28" t="s">
        <v>156</v>
      </c>
      <c r="E128" s="33">
        <v>2488199</v>
      </c>
      <c r="F128" s="33">
        <v>5860844</v>
      </c>
      <c r="G128" s="33">
        <v>150872</v>
      </c>
      <c r="H128" s="33">
        <v>2639904</v>
      </c>
      <c r="I128" s="33">
        <v>2337327</v>
      </c>
      <c r="J128" s="34">
        <v>3220940</v>
      </c>
    </row>
    <row r="129" spans="1:10" ht="15.75">
      <c r="A129" s="32">
        <v>3</v>
      </c>
      <c r="B129" s="26">
        <v>1</v>
      </c>
      <c r="C129" s="26" t="s">
        <v>92</v>
      </c>
      <c r="D129" s="28" t="s">
        <v>188</v>
      </c>
      <c r="E129" s="33">
        <v>0</v>
      </c>
      <c r="F129" s="33">
        <v>0</v>
      </c>
      <c r="G129" s="33">
        <v>0</v>
      </c>
      <c r="H129" s="33">
        <v>0</v>
      </c>
      <c r="I129" s="33">
        <v>0</v>
      </c>
      <c r="J129" s="34">
        <v>0</v>
      </c>
    </row>
    <row r="130" spans="1:10" ht="15.75">
      <c r="A130" s="32">
        <v>3</v>
      </c>
      <c r="B130" s="26">
        <v>2</v>
      </c>
      <c r="C130" s="26" t="s">
        <v>92</v>
      </c>
      <c r="D130" s="28" t="s">
        <v>189</v>
      </c>
      <c r="E130" s="33">
        <v>0</v>
      </c>
      <c r="F130" s="33">
        <v>0</v>
      </c>
      <c r="G130" s="33">
        <v>0</v>
      </c>
      <c r="H130" s="33">
        <v>0</v>
      </c>
      <c r="I130" s="33">
        <v>0</v>
      </c>
      <c r="J130" s="34">
        <v>0</v>
      </c>
    </row>
    <row r="131" spans="1:10" ht="15.75">
      <c r="A131" s="32">
        <v>3</v>
      </c>
      <c r="B131" s="26">
        <v>3</v>
      </c>
      <c r="C131" s="26" t="s">
        <v>92</v>
      </c>
      <c r="D131" s="28" t="s">
        <v>190</v>
      </c>
      <c r="E131" s="33">
        <v>1540000</v>
      </c>
      <c r="F131" s="33">
        <v>1540000</v>
      </c>
      <c r="G131" s="33">
        <v>0</v>
      </c>
      <c r="H131" s="33">
        <v>0</v>
      </c>
      <c r="I131" s="33">
        <v>1540000</v>
      </c>
      <c r="J131" s="34">
        <v>1540000</v>
      </c>
    </row>
    <row r="132" spans="1:10" ht="15.75">
      <c r="A132" s="32">
        <v>3</v>
      </c>
      <c r="B132" s="26">
        <v>4</v>
      </c>
      <c r="C132" s="26" t="s">
        <v>92</v>
      </c>
      <c r="D132" s="28" t="s">
        <v>160</v>
      </c>
      <c r="E132" s="33">
        <v>948199</v>
      </c>
      <c r="F132" s="33">
        <v>4320844</v>
      </c>
      <c r="G132" s="33">
        <v>150872</v>
      </c>
      <c r="H132" s="33">
        <v>2639904</v>
      </c>
      <c r="I132" s="33">
        <v>797327</v>
      </c>
      <c r="J132" s="34">
        <v>1680940</v>
      </c>
    </row>
    <row r="133" spans="1:10" ht="15.75">
      <c r="A133" s="32">
        <v>4</v>
      </c>
      <c r="B133" s="26" t="s">
        <v>92</v>
      </c>
      <c r="C133" s="26" t="s">
        <v>92</v>
      </c>
      <c r="D133" s="28" t="s">
        <v>161</v>
      </c>
      <c r="E133" s="33">
        <v>0</v>
      </c>
      <c r="F133" s="33">
        <v>0</v>
      </c>
      <c r="G133" s="33">
        <v>0</v>
      </c>
      <c r="H133" s="33">
        <v>0</v>
      </c>
      <c r="I133" s="33">
        <v>0</v>
      </c>
      <c r="J133" s="34">
        <v>0</v>
      </c>
    </row>
    <row r="134" spans="1:10" ht="15.75">
      <c r="A134" s="32">
        <v>4</v>
      </c>
      <c r="B134" s="26">
        <v>1</v>
      </c>
      <c r="C134" s="26" t="s">
        <v>92</v>
      </c>
      <c r="D134" s="28" t="s">
        <v>162</v>
      </c>
      <c r="E134" s="33">
        <v>0</v>
      </c>
      <c r="F134" s="33">
        <v>0</v>
      </c>
      <c r="G134" s="33">
        <v>0</v>
      </c>
      <c r="H134" s="33">
        <v>0</v>
      </c>
      <c r="I134" s="33">
        <v>0</v>
      </c>
      <c r="J134" s="34">
        <v>0</v>
      </c>
    </row>
    <row r="135" spans="1:10" ht="15.75">
      <c r="A135" s="32">
        <v>4</v>
      </c>
      <c r="B135" s="26">
        <v>2</v>
      </c>
      <c r="C135" s="26" t="s">
        <v>92</v>
      </c>
      <c r="D135" s="28" t="s">
        <v>163</v>
      </c>
      <c r="E135" s="33">
        <v>0</v>
      </c>
      <c r="F135" s="33">
        <v>0</v>
      </c>
      <c r="G135" s="33">
        <v>0</v>
      </c>
      <c r="H135" s="33">
        <v>0</v>
      </c>
      <c r="I135" s="33">
        <v>0</v>
      </c>
      <c r="J135" s="34">
        <v>0</v>
      </c>
    </row>
    <row r="136" spans="1:10" ht="15.75">
      <c r="A136" s="32">
        <v>4</v>
      </c>
      <c r="B136" s="26">
        <v>3</v>
      </c>
      <c r="C136" s="26" t="s">
        <v>92</v>
      </c>
      <c r="D136" s="28" t="s">
        <v>164</v>
      </c>
      <c r="E136" s="33">
        <v>0</v>
      </c>
      <c r="F136" s="33">
        <v>0</v>
      </c>
      <c r="G136" s="33">
        <v>0</v>
      </c>
      <c r="H136" s="33">
        <v>0</v>
      </c>
      <c r="I136" s="33">
        <v>0</v>
      </c>
      <c r="J136" s="34">
        <v>0</v>
      </c>
    </row>
    <row r="137" spans="1:10" ht="15.75">
      <c r="A137" s="32">
        <v>4</v>
      </c>
      <c r="B137" s="26">
        <v>4</v>
      </c>
      <c r="C137" s="26" t="s">
        <v>92</v>
      </c>
      <c r="D137" s="28" t="s">
        <v>165</v>
      </c>
      <c r="E137" s="33">
        <v>0</v>
      </c>
      <c r="F137" s="33">
        <v>0</v>
      </c>
      <c r="G137" s="33">
        <v>0</v>
      </c>
      <c r="H137" s="33">
        <v>0</v>
      </c>
      <c r="I137" s="33">
        <v>0</v>
      </c>
      <c r="J137" s="34">
        <v>0</v>
      </c>
    </row>
    <row r="138" spans="1:10" ht="15.75">
      <c r="A138" s="32">
        <v>4</v>
      </c>
      <c r="B138" s="26">
        <v>5</v>
      </c>
      <c r="C138" s="26" t="s">
        <v>92</v>
      </c>
      <c r="D138" s="28" t="s">
        <v>166</v>
      </c>
      <c r="E138" s="33">
        <v>0</v>
      </c>
      <c r="F138" s="33">
        <v>0</v>
      </c>
      <c r="G138" s="33">
        <v>0</v>
      </c>
      <c r="H138" s="33">
        <v>0</v>
      </c>
      <c r="I138" s="33">
        <v>0</v>
      </c>
      <c r="J138" s="34">
        <v>0</v>
      </c>
    </row>
    <row r="139" spans="1:10" ht="15.75">
      <c r="A139" s="32">
        <v>5</v>
      </c>
      <c r="B139" s="26" t="s">
        <v>92</v>
      </c>
      <c r="C139" s="26" t="s">
        <v>92</v>
      </c>
      <c r="D139" s="28" t="s">
        <v>168</v>
      </c>
      <c r="E139" s="33">
        <v>0</v>
      </c>
      <c r="F139" s="33">
        <v>0</v>
      </c>
      <c r="G139" s="33">
        <v>0</v>
      </c>
      <c r="H139" s="33">
        <v>0</v>
      </c>
      <c r="I139" s="33">
        <v>0</v>
      </c>
      <c r="J139" s="34">
        <v>0</v>
      </c>
    </row>
    <row r="140" spans="1:10" ht="15.75">
      <c r="A140" s="32">
        <v>5</v>
      </c>
      <c r="B140" s="26">
        <v>1</v>
      </c>
      <c r="C140" s="26" t="s">
        <v>92</v>
      </c>
      <c r="D140" s="28" t="s">
        <v>169</v>
      </c>
      <c r="E140" s="33">
        <v>0</v>
      </c>
      <c r="F140" s="33">
        <v>0</v>
      </c>
      <c r="G140" s="33">
        <v>0</v>
      </c>
      <c r="H140" s="33">
        <v>0</v>
      </c>
      <c r="I140" s="33">
        <v>0</v>
      </c>
      <c r="J140" s="34">
        <v>0</v>
      </c>
    </row>
    <row r="141" spans="1:10" ht="16.5" thickBot="1">
      <c r="A141" s="35">
        <v>5</v>
      </c>
      <c r="B141" s="36">
        <v>2</v>
      </c>
      <c r="C141" s="36" t="s">
        <v>92</v>
      </c>
      <c r="D141" s="37" t="s">
        <v>170</v>
      </c>
      <c r="E141" s="38">
        <v>0</v>
      </c>
      <c r="F141" s="38">
        <v>0</v>
      </c>
      <c r="G141" s="38">
        <v>0</v>
      </c>
      <c r="H141" s="38">
        <v>0</v>
      </c>
      <c r="I141" s="38">
        <v>0</v>
      </c>
      <c r="J141" s="39">
        <v>0</v>
      </c>
    </row>
    <row r="143" spans="1:10" ht="15.75">
      <c r="A143" s="88" t="s">
        <v>72</v>
      </c>
      <c r="B143" s="88"/>
      <c r="C143" s="88"/>
      <c r="I143" s="89" t="s">
        <v>73</v>
      </c>
      <c r="J143" s="90"/>
    </row>
    <row r="144" spans="1:10" ht="15.75">
      <c r="A144" s="91" t="s">
        <v>74</v>
      </c>
      <c r="B144" s="91"/>
      <c r="C144" s="91"/>
      <c r="D144" s="92" t="s">
        <v>75</v>
      </c>
      <c r="E144" s="92"/>
      <c r="F144" s="92"/>
      <c r="G144" s="92"/>
      <c r="H144" s="92"/>
      <c r="I144" s="93" t="s">
        <v>76</v>
      </c>
      <c r="J144" s="94"/>
    </row>
    <row r="145" spans="5:10" ht="19.5">
      <c r="E145" s="95" t="s">
        <v>77</v>
      </c>
      <c r="F145" s="96"/>
      <c r="G145" s="96"/>
      <c r="H145" s="96"/>
      <c r="I145" s="97" t="s">
        <v>191</v>
      </c>
      <c r="J145" s="97"/>
    </row>
    <row r="146" spans="5:10" ht="16.5" thickBot="1">
      <c r="E146" s="98" t="s">
        <v>212</v>
      </c>
      <c r="F146" s="98"/>
      <c r="G146" s="98"/>
      <c r="H146" s="98"/>
      <c r="I146" s="99" t="s">
        <v>80</v>
      </c>
      <c r="J146" s="99"/>
    </row>
    <row r="147" spans="1:10" ht="15.75">
      <c r="A147" s="100" t="s">
        <v>81</v>
      </c>
      <c r="B147" s="101"/>
      <c r="C147" s="101"/>
      <c r="D147" s="101"/>
      <c r="E147" s="101" t="s">
        <v>82</v>
      </c>
      <c r="F147" s="101"/>
      <c r="G147" s="101" t="s">
        <v>144</v>
      </c>
      <c r="H147" s="101"/>
      <c r="I147" s="101" t="s">
        <v>145</v>
      </c>
      <c r="J147" s="102"/>
    </row>
    <row r="148" spans="1:10" ht="15.75">
      <c r="A148" s="29" t="s">
        <v>85</v>
      </c>
      <c r="B148" s="30" t="s">
        <v>86</v>
      </c>
      <c r="C148" s="30" t="s">
        <v>87</v>
      </c>
      <c r="D148" s="30" t="s">
        <v>88</v>
      </c>
      <c r="E148" s="30" t="s">
        <v>89</v>
      </c>
      <c r="F148" s="30" t="s">
        <v>90</v>
      </c>
      <c r="G148" s="30" t="s">
        <v>89</v>
      </c>
      <c r="H148" s="30" t="s">
        <v>91</v>
      </c>
      <c r="I148" s="30" t="s">
        <v>89</v>
      </c>
      <c r="J148" s="31" t="s">
        <v>91</v>
      </c>
    </row>
    <row r="149" spans="1:10" ht="15.75">
      <c r="A149" s="32">
        <v>7</v>
      </c>
      <c r="B149" s="26" t="s">
        <v>92</v>
      </c>
      <c r="C149" s="26" t="s">
        <v>92</v>
      </c>
      <c r="D149" s="28" t="s">
        <v>192</v>
      </c>
      <c r="E149" s="33">
        <v>0</v>
      </c>
      <c r="F149" s="33">
        <v>0</v>
      </c>
      <c r="G149" s="33">
        <v>0</v>
      </c>
      <c r="H149" s="33">
        <v>0</v>
      </c>
      <c r="I149" s="33">
        <v>0</v>
      </c>
      <c r="J149" s="34">
        <v>0</v>
      </c>
    </row>
    <row r="150" spans="1:10" ht="15.75">
      <c r="A150" s="32" t="s">
        <v>92</v>
      </c>
      <c r="B150" s="26" t="s">
        <v>92</v>
      </c>
      <c r="C150" s="26" t="s">
        <v>92</v>
      </c>
      <c r="D150" s="28" t="s">
        <v>193</v>
      </c>
      <c r="E150" s="33">
        <v>14088655</v>
      </c>
      <c r="F150" s="33">
        <v>80317586</v>
      </c>
      <c r="G150" s="33">
        <v>10732345</v>
      </c>
      <c r="H150" s="33">
        <v>60688321</v>
      </c>
      <c r="I150" s="33">
        <v>3356310</v>
      </c>
      <c r="J150" s="34">
        <v>19629265</v>
      </c>
    </row>
    <row r="151" spans="1:10" ht="15.75">
      <c r="A151" s="32">
        <v>29</v>
      </c>
      <c r="B151" s="26">
        <v>2</v>
      </c>
      <c r="C151" s="26" t="s">
        <v>92</v>
      </c>
      <c r="D151" s="28" t="s">
        <v>194</v>
      </c>
      <c r="E151" s="33">
        <v>31460</v>
      </c>
      <c r="F151" s="33">
        <v>412360</v>
      </c>
      <c r="G151" s="33">
        <v>31460</v>
      </c>
      <c r="H151" s="33">
        <v>412360</v>
      </c>
      <c r="I151" s="33">
        <v>0</v>
      </c>
      <c r="J151" s="34">
        <v>0</v>
      </c>
    </row>
    <row r="152" spans="1:10" ht="15.75">
      <c r="A152" s="32">
        <v>29</v>
      </c>
      <c r="B152" s="26">
        <v>3</v>
      </c>
      <c r="C152" s="26" t="s">
        <v>92</v>
      </c>
      <c r="D152" s="28" t="s">
        <v>195</v>
      </c>
      <c r="E152" s="33">
        <v>4600623</v>
      </c>
      <c r="F152" s="33">
        <v>12713648</v>
      </c>
      <c r="G152" s="33">
        <v>4600623</v>
      </c>
      <c r="H152" s="33">
        <v>12713648</v>
      </c>
      <c r="I152" s="33">
        <v>0</v>
      </c>
      <c r="J152" s="34">
        <v>0</v>
      </c>
    </row>
    <row r="153" spans="1:10" ht="15.75">
      <c r="A153" s="32">
        <v>29</v>
      </c>
      <c r="B153" s="26">
        <v>5</v>
      </c>
      <c r="C153" s="26" t="s">
        <v>92</v>
      </c>
      <c r="D153" s="28" t="s">
        <v>196</v>
      </c>
      <c r="E153" s="33">
        <v>0</v>
      </c>
      <c r="F153" s="33">
        <v>4466</v>
      </c>
      <c r="G153" s="33">
        <v>0</v>
      </c>
      <c r="H153" s="33">
        <v>4466</v>
      </c>
      <c r="I153" s="33">
        <v>0</v>
      </c>
      <c r="J153" s="34">
        <v>0</v>
      </c>
    </row>
    <row r="154" spans="1:10" ht="15.75">
      <c r="A154" s="32">
        <v>29</v>
      </c>
      <c r="B154" s="26">
        <v>10</v>
      </c>
      <c r="C154" s="26" t="s">
        <v>92</v>
      </c>
      <c r="D154" s="28" t="s">
        <v>197</v>
      </c>
      <c r="E154" s="33">
        <v>0</v>
      </c>
      <c r="F154" s="33">
        <v>0</v>
      </c>
      <c r="G154" s="33">
        <v>0</v>
      </c>
      <c r="H154" s="33">
        <v>0</v>
      </c>
      <c r="I154" s="33">
        <v>0</v>
      </c>
      <c r="J154" s="34">
        <v>0</v>
      </c>
    </row>
    <row r="155" spans="1:10" ht="15.75">
      <c r="A155" s="32"/>
      <c r="B155" s="26"/>
      <c r="C155" s="26"/>
      <c r="D155" s="28" t="s">
        <v>198</v>
      </c>
      <c r="E155" s="33">
        <v>0</v>
      </c>
      <c r="F155" s="33">
        <v>0</v>
      </c>
      <c r="G155" s="33">
        <v>0</v>
      </c>
      <c r="H155" s="33">
        <v>0</v>
      </c>
      <c r="I155" s="33">
        <v>0</v>
      </c>
      <c r="J155" s="34">
        <v>0</v>
      </c>
    </row>
    <row r="156" spans="1:10" ht="15.75">
      <c r="A156" s="32"/>
      <c r="B156" s="26"/>
      <c r="C156" s="26"/>
      <c r="D156" s="28" t="s">
        <v>199</v>
      </c>
      <c r="E156" s="33">
        <v>0</v>
      </c>
      <c r="F156" s="33">
        <v>0</v>
      </c>
      <c r="G156" s="33">
        <v>0</v>
      </c>
      <c r="H156" s="33">
        <v>0</v>
      </c>
      <c r="I156" s="33">
        <v>0</v>
      </c>
      <c r="J156" s="34">
        <v>0</v>
      </c>
    </row>
    <row r="157" spans="1:10" ht="15.75">
      <c r="A157" s="32" t="s">
        <v>92</v>
      </c>
      <c r="B157" s="26" t="s">
        <v>92</v>
      </c>
      <c r="C157" s="26" t="s">
        <v>92</v>
      </c>
      <c r="D157" s="28" t="s">
        <v>200</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92</v>
      </c>
      <c r="B165" s="26" t="s">
        <v>92</v>
      </c>
      <c r="C165" s="26" t="s">
        <v>92</v>
      </c>
      <c r="D165" s="28" t="s">
        <v>201</v>
      </c>
      <c r="E165" s="33">
        <v>18720738</v>
      </c>
      <c r="F165" s="33">
        <v>93448060</v>
      </c>
      <c r="G165" s="33"/>
      <c r="H165" s="33"/>
      <c r="I165" s="33"/>
      <c r="J165" s="34"/>
    </row>
    <row r="166" spans="1:10" ht="15.75">
      <c r="A166" s="32" t="s">
        <v>92</v>
      </c>
      <c r="B166" s="26" t="s">
        <v>92</v>
      </c>
      <c r="C166" s="26" t="s">
        <v>92</v>
      </c>
      <c r="D166" s="28" t="s">
        <v>202</v>
      </c>
      <c r="E166" s="33">
        <v>168298635</v>
      </c>
      <c r="F166" s="33">
        <v>168298635</v>
      </c>
      <c r="G166" s="33"/>
      <c r="H166" s="33"/>
      <c r="I166" s="33"/>
      <c r="J166" s="34"/>
    </row>
    <row r="167" spans="1:10" ht="15.75">
      <c r="A167" s="32" t="s">
        <v>92</v>
      </c>
      <c r="B167" s="26" t="s">
        <v>92</v>
      </c>
      <c r="C167" s="26" t="s">
        <v>92</v>
      </c>
      <c r="D167" s="28" t="s">
        <v>203</v>
      </c>
      <c r="E167" s="33">
        <v>187019373</v>
      </c>
      <c r="F167" s="33">
        <v>261746695</v>
      </c>
      <c r="G167" s="33"/>
      <c r="H167" s="33"/>
      <c r="I167" s="33"/>
      <c r="J167" s="34"/>
    </row>
    <row r="168" spans="1:10" ht="15.75">
      <c r="A168" s="32" t="s">
        <v>92</v>
      </c>
      <c r="B168" s="26" t="s">
        <v>92</v>
      </c>
      <c r="C168" s="26" t="s">
        <v>92</v>
      </c>
      <c r="D168" s="28" t="s">
        <v>204</v>
      </c>
      <c r="E168" s="33">
        <v>16232</v>
      </c>
      <c r="F168" s="33">
        <v>0</v>
      </c>
      <c r="G168" s="33"/>
      <c r="H168" s="33"/>
      <c r="I168" s="33"/>
      <c r="J168" s="34"/>
    </row>
    <row r="169" spans="1:10" ht="15.75">
      <c r="A169" s="32" t="s">
        <v>92</v>
      </c>
      <c r="B169" s="26" t="s">
        <v>92</v>
      </c>
      <c r="C169" s="26" t="s">
        <v>92</v>
      </c>
      <c r="D169" s="28" t="s">
        <v>205</v>
      </c>
      <c r="E169" s="33">
        <v>168314867</v>
      </c>
      <c r="F169" s="33">
        <v>0</v>
      </c>
      <c r="G169" s="33"/>
      <c r="H169" s="33"/>
      <c r="I169" s="33"/>
      <c r="J169" s="34"/>
    </row>
    <row r="170" spans="1:10" ht="15.75">
      <c r="A170" s="32" t="s">
        <v>92</v>
      </c>
      <c r="B170" s="26" t="s">
        <v>92</v>
      </c>
      <c r="C170" s="26" t="s">
        <v>92</v>
      </c>
      <c r="D170" s="28" t="s">
        <v>140</v>
      </c>
      <c r="E170" s="33">
        <v>129795000</v>
      </c>
      <c r="F170" s="33">
        <v>0</v>
      </c>
      <c r="G170" s="33"/>
      <c r="H170" s="33"/>
      <c r="I170" s="33"/>
      <c r="J170" s="34"/>
    </row>
    <row r="171" spans="1:10" ht="15.75">
      <c r="A171" s="32" t="s">
        <v>92</v>
      </c>
      <c r="B171" s="26" t="s">
        <v>92</v>
      </c>
      <c r="C171" s="26" t="s">
        <v>92</v>
      </c>
      <c r="D171" s="28" t="s">
        <v>141</v>
      </c>
      <c r="E171" s="33">
        <v>18080650</v>
      </c>
      <c r="F171" s="33">
        <v>0</v>
      </c>
      <c r="G171" s="33"/>
      <c r="H171" s="33"/>
      <c r="I171" s="33"/>
      <c r="J171" s="34"/>
    </row>
    <row r="172" spans="1:10" ht="16.5" thickBot="1">
      <c r="A172" s="35" t="s">
        <v>92</v>
      </c>
      <c r="B172" s="36" t="s">
        <v>92</v>
      </c>
      <c r="C172" s="36" t="s">
        <v>92</v>
      </c>
      <c r="D172" s="37" t="s">
        <v>142</v>
      </c>
      <c r="E172" s="38">
        <v>83266350</v>
      </c>
      <c r="F172" s="38">
        <v>0</v>
      </c>
      <c r="G172" s="38"/>
      <c r="H172" s="38"/>
      <c r="I172" s="38"/>
      <c r="J172" s="39"/>
    </row>
    <row r="173" ht="15.75">
      <c r="A173" s="40" t="s">
        <v>206</v>
      </c>
    </row>
    <row r="174" ht="15.75">
      <c r="A174" s="40" t="s">
        <v>207</v>
      </c>
    </row>
    <row r="175" ht="15.75">
      <c r="A175" s="41" t="s">
        <v>208</v>
      </c>
    </row>
    <row r="176" ht="15.75">
      <c r="A176" s="41" t="s">
        <v>209</v>
      </c>
    </row>
    <row r="177" spans="1:9" ht="15.75">
      <c r="A177" s="41" t="s">
        <v>210</v>
      </c>
      <c r="I177" s="27" t="s">
        <v>211</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6:C66"/>
    <mergeCell ref="I66:J66"/>
    <mergeCell ref="A67:C67"/>
    <mergeCell ref="D67:H67"/>
    <mergeCell ref="I67:J67"/>
    <mergeCell ref="E68:H68"/>
    <mergeCell ref="I68:J68"/>
    <mergeCell ref="E69:H69"/>
    <mergeCell ref="I69:J69"/>
    <mergeCell ref="A70:D70"/>
    <mergeCell ref="E70:F70"/>
    <mergeCell ref="G70:H70"/>
    <mergeCell ref="I70:J70"/>
    <mergeCell ref="A94:C94"/>
    <mergeCell ref="I94:J94"/>
    <mergeCell ref="A95:C95"/>
    <mergeCell ref="D95:H95"/>
    <mergeCell ref="I95:J95"/>
    <mergeCell ref="E96:H96"/>
    <mergeCell ref="I96:J96"/>
    <mergeCell ref="E97:H97"/>
    <mergeCell ref="I97:J97"/>
    <mergeCell ref="A98:D98"/>
    <mergeCell ref="E98:F98"/>
    <mergeCell ref="G98:H98"/>
    <mergeCell ref="I98:J98"/>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K177"/>
  <sheetViews>
    <sheetView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8" t="s">
        <v>72</v>
      </c>
      <c r="B1" s="88"/>
      <c r="C1" s="88"/>
      <c r="I1" s="89" t="s">
        <v>73</v>
      </c>
      <c r="J1" s="90"/>
      <c r="K1" s="19" t="s">
        <v>15</v>
      </c>
    </row>
    <row r="2" spans="1:10" ht="15.75">
      <c r="A2" s="91" t="s">
        <v>74</v>
      </c>
      <c r="B2" s="91"/>
      <c r="C2" s="91"/>
      <c r="D2" s="92" t="s">
        <v>75</v>
      </c>
      <c r="E2" s="92"/>
      <c r="F2" s="92"/>
      <c r="G2" s="92"/>
      <c r="H2" s="92"/>
      <c r="I2" s="93" t="s">
        <v>76</v>
      </c>
      <c r="J2" s="94"/>
    </row>
    <row r="3" spans="5:10" ht="19.5">
      <c r="E3" s="95" t="s">
        <v>77</v>
      </c>
      <c r="F3" s="96"/>
      <c r="G3" s="96"/>
      <c r="H3" s="96"/>
      <c r="I3" s="97" t="s">
        <v>78</v>
      </c>
      <c r="J3" s="97"/>
    </row>
    <row r="4" spans="5:10" ht="16.5" thickBot="1">
      <c r="E4" s="98" t="s">
        <v>213</v>
      </c>
      <c r="F4" s="98"/>
      <c r="G4" s="98"/>
      <c r="H4" s="98"/>
      <c r="I4" s="99" t="s">
        <v>80</v>
      </c>
      <c r="J4" s="99"/>
    </row>
    <row r="5" spans="1:10" ht="15.75">
      <c r="A5" s="100" t="s">
        <v>81</v>
      </c>
      <c r="B5" s="101"/>
      <c r="C5" s="101"/>
      <c r="D5" s="101"/>
      <c r="E5" s="101" t="s">
        <v>82</v>
      </c>
      <c r="F5" s="101"/>
      <c r="G5" s="101" t="s">
        <v>83</v>
      </c>
      <c r="H5" s="101"/>
      <c r="I5" s="101" t="s">
        <v>84</v>
      </c>
      <c r="J5" s="10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33">
        <v>21656639</v>
      </c>
      <c r="F7" s="33">
        <v>138369777</v>
      </c>
      <c r="G7" s="33">
        <v>21656639</v>
      </c>
      <c r="H7" s="33">
        <v>127048121</v>
      </c>
      <c r="I7" s="33">
        <v>0</v>
      </c>
      <c r="J7" s="34">
        <v>11321656</v>
      </c>
    </row>
    <row r="8" spans="1:10" ht="15.75">
      <c r="A8" s="32">
        <v>1</v>
      </c>
      <c r="B8" s="26" t="s">
        <v>92</v>
      </c>
      <c r="C8" s="26" t="s">
        <v>92</v>
      </c>
      <c r="D8" s="28" t="s">
        <v>94</v>
      </c>
      <c r="E8" s="33">
        <v>7443670</v>
      </c>
      <c r="F8" s="33">
        <v>89843889</v>
      </c>
      <c r="G8" s="33">
        <v>7443670</v>
      </c>
      <c r="H8" s="33">
        <v>89843889</v>
      </c>
      <c r="I8" s="33">
        <v>0</v>
      </c>
      <c r="J8" s="34">
        <v>0</v>
      </c>
    </row>
    <row r="9" spans="1:10" ht="15.75">
      <c r="A9" s="32">
        <v>1</v>
      </c>
      <c r="B9" s="26">
        <v>1</v>
      </c>
      <c r="C9" s="26" t="s">
        <v>92</v>
      </c>
      <c r="D9" s="28" t="s">
        <v>95</v>
      </c>
      <c r="E9" s="33">
        <v>44168</v>
      </c>
      <c r="F9" s="33">
        <v>4185608</v>
      </c>
      <c r="G9" s="33">
        <v>44168</v>
      </c>
      <c r="H9" s="33">
        <v>4185608</v>
      </c>
      <c r="I9" s="33">
        <v>0</v>
      </c>
      <c r="J9" s="34">
        <v>0</v>
      </c>
    </row>
    <row r="10" spans="1:10" ht="15.75">
      <c r="A10" s="32">
        <v>1</v>
      </c>
      <c r="B10" s="26">
        <v>2</v>
      </c>
      <c r="C10" s="26" t="s">
        <v>92</v>
      </c>
      <c r="D10" s="28" t="s">
        <v>96</v>
      </c>
      <c r="E10" s="33">
        <v>22973</v>
      </c>
      <c r="F10" s="33">
        <v>4785316</v>
      </c>
      <c r="G10" s="33">
        <v>22973</v>
      </c>
      <c r="H10" s="33">
        <v>4785316</v>
      </c>
      <c r="I10" s="33">
        <v>0</v>
      </c>
      <c r="J10" s="34">
        <v>0</v>
      </c>
    </row>
    <row r="11" spans="1:10" ht="15.75">
      <c r="A11" s="32">
        <v>1</v>
      </c>
      <c r="B11" s="26">
        <v>3</v>
      </c>
      <c r="C11" s="26" t="s">
        <v>92</v>
      </c>
      <c r="D11" s="28" t="s">
        <v>97</v>
      </c>
      <c r="E11" s="33">
        <v>78469</v>
      </c>
      <c r="F11" s="33">
        <v>273884</v>
      </c>
      <c r="G11" s="33">
        <v>78469</v>
      </c>
      <c r="H11" s="33">
        <v>273884</v>
      </c>
      <c r="I11" s="33">
        <v>0</v>
      </c>
      <c r="J11" s="34">
        <v>0</v>
      </c>
    </row>
    <row r="12" spans="1:10" ht="15.75">
      <c r="A12" s="32">
        <v>1</v>
      </c>
      <c r="B12" s="26">
        <v>4</v>
      </c>
      <c r="C12" s="26" t="s">
        <v>92</v>
      </c>
      <c r="D12" s="28" t="s">
        <v>98</v>
      </c>
      <c r="E12" s="33">
        <v>0</v>
      </c>
      <c r="F12" s="33">
        <v>146620</v>
      </c>
      <c r="G12" s="33">
        <v>0</v>
      </c>
      <c r="H12" s="33">
        <v>146620</v>
      </c>
      <c r="I12" s="33">
        <v>0</v>
      </c>
      <c r="J12" s="34">
        <v>0</v>
      </c>
    </row>
    <row r="13" spans="1:10" ht="15.75">
      <c r="A13" s="32">
        <v>1</v>
      </c>
      <c r="B13" s="26">
        <v>5</v>
      </c>
      <c r="C13" s="26" t="s">
        <v>92</v>
      </c>
      <c r="D13" s="28" t="s">
        <v>99</v>
      </c>
      <c r="E13" s="33">
        <v>11060</v>
      </c>
      <c r="F13" s="33">
        <v>55124</v>
      </c>
      <c r="G13" s="33">
        <v>11060</v>
      </c>
      <c r="H13" s="33">
        <v>55124</v>
      </c>
      <c r="I13" s="33">
        <v>0</v>
      </c>
      <c r="J13" s="34">
        <v>0</v>
      </c>
    </row>
    <row r="14" spans="1:10" ht="15.75">
      <c r="A14" s="32">
        <v>1</v>
      </c>
      <c r="B14" s="26">
        <v>5</v>
      </c>
      <c r="C14" s="26">
        <v>1</v>
      </c>
      <c r="D14" s="28" t="s">
        <v>100</v>
      </c>
      <c r="E14" s="33">
        <v>0</v>
      </c>
      <c r="F14" s="33">
        <v>0</v>
      </c>
      <c r="G14" s="33">
        <v>0</v>
      </c>
      <c r="H14" s="33">
        <v>0</v>
      </c>
      <c r="I14" s="33">
        <v>0</v>
      </c>
      <c r="J14" s="34">
        <v>0</v>
      </c>
    </row>
    <row r="15" spans="1:10" ht="15.75">
      <c r="A15" s="32">
        <v>1</v>
      </c>
      <c r="B15" s="26">
        <v>5</v>
      </c>
      <c r="C15" s="26">
        <v>2</v>
      </c>
      <c r="D15" s="28" t="s">
        <v>101</v>
      </c>
      <c r="E15" s="33">
        <v>11060</v>
      </c>
      <c r="F15" s="33">
        <v>55124</v>
      </c>
      <c r="G15" s="33">
        <v>11060</v>
      </c>
      <c r="H15" s="33">
        <v>55124</v>
      </c>
      <c r="I15" s="33">
        <v>0</v>
      </c>
      <c r="J15" s="34">
        <v>0</v>
      </c>
    </row>
    <row r="16" spans="1:10" ht="15.75">
      <c r="A16" s="32">
        <v>1</v>
      </c>
      <c r="B16" s="26">
        <v>6</v>
      </c>
      <c r="C16" s="26" t="s">
        <v>92</v>
      </c>
      <c r="D16" s="28" t="s">
        <v>102</v>
      </c>
      <c r="E16" s="33">
        <v>7287000</v>
      </c>
      <c r="F16" s="33">
        <v>80397337</v>
      </c>
      <c r="G16" s="33">
        <v>7287000</v>
      </c>
      <c r="H16" s="33">
        <v>80397337</v>
      </c>
      <c r="I16" s="33">
        <v>0</v>
      </c>
      <c r="J16" s="34">
        <v>0</v>
      </c>
    </row>
    <row r="17" spans="1:10" ht="15.75">
      <c r="A17" s="32" t="s">
        <v>92</v>
      </c>
      <c r="B17" s="26" t="s">
        <v>92</v>
      </c>
      <c r="C17" s="26" t="s">
        <v>92</v>
      </c>
      <c r="D17" s="28" t="s">
        <v>103</v>
      </c>
      <c r="E17" s="33">
        <v>0</v>
      </c>
      <c r="F17" s="33">
        <v>0</v>
      </c>
      <c r="G17" s="33">
        <v>0</v>
      </c>
      <c r="H17" s="33">
        <v>0</v>
      </c>
      <c r="I17" s="33">
        <v>0</v>
      </c>
      <c r="J17" s="34">
        <v>0</v>
      </c>
    </row>
    <row r="18" spans="1:10" ht="15.75">
      <c r="A18" s="32" t="s">
        <v>92</v>
      </c>
      <c r="B18" s="26" t="s">
        <v>92</v>
      </c>
      <c r="C18" s="26" t="s">
        <v>92</v>
      </c>
      <c r="D18" s="28" t="s">
        <v>104</v>
      </c>
      <c r="E18" s="33">
        <v>0</v>
      </c>
      <c r="F18" s="33">
        <v>0</v>
      </c>
      <c r="G18" s="33">
        <v>0</v>
      </c>
      <c r="H18" s="33">
        <v>0</v>
      </c>
      <c r="I18" s="33">
        <v>0</v>
      </c>
      <c r="J18" s="34">
        <v>0</v>
      </c>
    </row>
    <row r="19" spans="1:10" ht="15.75">
      <c r="A19" s="32">
        <v>2</v>
      </c>
      <c r="B19" s="26" t="s">
        <v>92</v>
      </c>
      <c r="C19" s="26" t="s">
        <v>92</v>
      </c>
      <c r="D19" s="28" t="s">
        <v>105</v>
      </c>
      <c r="E19" s="33">
        <v>0</v>
      </c>
      <c r="F19" s="33">
        <v>98588</v>
      </c>
      <c r="G19" s="33">
        <v>0</v>
      </c>
      <c r="H19" s="33">
        <v>98588</v>
      </c>
      <c r="I19" s="33">
        <v>0</v>
      </c>
      <c r="J19" s="34">
        <v>0</v>
      </c>
    </row>
    <row r="20" spans="1:10" ht="15.75">
      <c r="A20" s="32">
        <v>3</v>
      </c>
      <c r="B20" s="26" t="s">
        <v>92</v>
      </c>
      <c r="C20" s="26" t="s">
        <v>92</v>
      </c>
      <c r="D20" s="28" t="s">
        <v>106</v>
      </c>
      <c r="E20" s="33">
        <v>70020</v>
      </c>
      <c r="F20" s="33">
        <v>5199638</v>
      </c>
      <c r="G20" s="33">
        <v>70020</v>
      </c>
      <c r="H20" s="33">
        <v>5199638</v>
      </c>
      <c r="I20" s="33">
        <v>0</v>
      </c>
      <c r="J20" s="34">
        <v>0</v>
      </c>
    </row>
    <row r="21" spans="1:10" ht="15.75">
      <c r="A21" s="32" t="s">
        <v>92</v>
      </c>
      <c r="B21" s="26" t="s">
        <v>92</v>
      </c>
      <c r="C21" s="26" t="s">
        <v>92</v>
      </c>
      <c r="D21" s="28" t="s">
        <v>107</v>
      </c>
      <c r="E21" s="33">
        <v>0</v>
      </c>
      <c r="F21" s="33">
        <v>0</v>
      </c>
      <c r="G21" s="33">
        <v>0</v>
      </c>
      <c r="H21" s="33">
        <v>0</v>
      </c>
      <c r="I21" s="33">
        <v>0</v>
      </c>
      <c r="J21" s="34">
        <v>0</v>
      </c>
    </row>
    <row r="22" spans="1:10" ht="15.75">
      <c r="A22" s="32">
        <v>4</v>
      </c>
      <c r="B22" s="26" t="s">
        <v>92</v>
      </c>
      <c r="C22" s="26" t="s">
        <v>92</v>
      </c>
      <c r="D22" s="28" t="s">
        <v>108</v>
      </c>
      <c r="E22" s="33">
        <v>29765</v>
      </c>
      <c r="F22" s="33">
        <v>907636</v>
      </c>
      <c r="G22" s="33">
        <v>29765</v>
      </c>
      <c r="H22" s="33">
        <v>907636</v>
      </c>
      <c r="I22" s="33">
        <v>0</v>
      </c>
      <c r="J22" s="34">
        <v>0</v>
      </c>
    </row>
    <row r="23" spans="1:10" ht="15.75">
      <c r="A23" s="32">
        <v>4</v>
      </c>
      <c r="B23" s="26">
        <v>1</v>
      </c>
      <c r="C23" s="26" t="s">
        <v>92</v>
      </c>
      <c r="D23" s="28" t="s">
        <v>109</v>
      </c>
      <c r="E23" s="33">
        <v>27501</v>
      </c>
      <c r="F23" s="33">
        <v>875017</v>
      </c>
      <c r="G23" s="33">
        <v>27501</v>
      </c>
      <c r="H23" s="33">
        <v>875017</v>
      </c>
      <c r="I23" s="33">
        <v>0</v>
      </c>
      <c r="J23" s="34">
        <v>0</v>
      </c>
    </row>
    <row r="24" spans="1:10" ht="15.75">
      <c r="A24" s="32">
        <v>4</v>
      </c>
      <c r="B24" s="26">
        <v>5</v>
      </c>
      <c r="C24" s="26" t="s">
        <v>92</v>
      </c>
      <c r="D24" s="28" t="s">
        <v>110</v>
      </c>
      <c r="E24" s="33">
        <v>2264</v>
      </c>
      <c r="F24" s="33">
        <v>32619</v>
      </c>
      <c r="G24" s="33">
        <v>2264</v>
      </c>
      <c r="H24" s="33">
        <v>32619</v>
      </c>
      <c r="I24" s="33">
        <v>0</v>
      </c>
      <c r="J24" s="34">
        <v>0</v>
      </c>
    </row>
    <row r="25" spans="1:10" ht="15.75">
      <c r="A25" s="32">
        <v>5</v>
      </c>
      <c r="B25" s="26" t="s">
        <v>92</v>
      </c>
      <c r="C25" s="26" t="s">
        <v>92</v>
      </c>
      <c r="D25" s="28" t="s">
        <v>111</v>
      </c>
      <c r="E25" s="33">
        <v>0</v>
      </c>
      <c r="F25" s="33">
        <v>0</v>
      </c>
      <c r="G25" s="33">
        <v>0</v>
      </c>
      <c r="H25" s="33">
        <v>0</v>
      </c>
      <c r="I25" s="33">
        <v>0</v>
      </c>
      <c r="J25" s="34">
        <v>0</v>
      </c>
    </row>
    <row r="26" spans="1:10" ht="15.75">
      <c r="A26" s="32">
        <v>5</v>
      </c>
      <c r="B26" s="26">
        <v>1</v>
      </c>
      <c r="C26" s="26" t="s">
        <v>92</v>
      </c>
      <c r="D26" s="28" t="s">
        <v>112</v>
      </c>
      <c r="E26" s="33">
        <v>0</v>
      </c>
      <c r="F26" s="33">
        <v>0</v>
      </c>
      <c r="G26" s="33">
        <v>0</v>
      </c>
      <c r="H26" s="33">
        <v>0</v>
      </c>
      <c r="I26" s="33">
        <v>0</v>
      </c>
      <c r="J26" s="34">
        <v>0</v>
      </c>
    </row>
    <row r="27" spans="1:10" ht="15.75">
      <c r="A27" s="32">
        <v>5</v>
      </c>
      <c r="B27" s="26">
        <v>2</v>
      </c>
      <c r="C27" s="26" t="s">
        <v>92</v>
      </c>
      <c r="D27" s="28" t="s">
        <v>113</v>
      </c>
      <c r="E27" s="33">
        <v>0</v>
      </c>
      <c r="F27" s="33">
        <v>0</v>
      </c>
      <c r="G27" s="33">
        <v>0</v>
      </c>
      <c r="H27" s="33">
        <v>0</v>
      </c>
      <c r="I27" s="33">
        <v>0</v>
      </c>
      <c r="J27" s="34">
        <v>0</v>
      </c>
    </row>
    <row r="28" spans="1:10" ht="16.5" thickBot="1">
      <c r="A28" s="35">
        <v>5</v>
      </c>
      <c r="B28" s="36">
        <v>3</v>
      </c>
      <c r="C28" s="36" t="s">
        <v>92</v>
      </c>
      <c r="D28" s="37" t="s">
        <v>114</v>
      </c>
      <c r="E28" s="38">
        <v>0</v>
      </c>
      <c r="F28" s="38">
        <v>0</v>
      </c>
      <c r="G28" s="38">
        <v>0</v>
      </c>
      <c r="H28" s="38">
        <v>0</v>
      </c>
      <c r="I28" s="38">
        <v>0</v>
      </c>
      <c r="J28" s="39">
        <v>0</v>
      </c>
    </row>
    <row r="30" spans="1:10" ht="15.75">
      <c r="A30" s="88" t="s">
        <v>72</v>
      </c>
      <c r="B30" s="88"/>
      <c r="C30" s="88"/>
      <c r="I30" s="89" t="s">
        <v>73</v>
      </c>
      <c r="J30" s="90"/>
    </row>
    <row r="31" spans="1:10" ht="15.75">
      <c r="A31" s="91" t="s">
        <v>74</v>
      </c>
      <c r="B31" s="91"/>
      <c r="C31" s="91"/>
      <c r="D31" s="92" t="s">
        <v>75</v>
      </c>
      <c r="E31" s="92"/>
      <c r="F31" s="92"/>
      <c r="G31" s="92"/>
      <c r="H31" s="92"/>
      <c r="I31" s="93" t="s">
        <v>76</v>
      </c>
      <c r="J31" s="94"/>
    </row>
    <row r="32" spans="5:10" ht="19.5">
      <c r="E32" s="95" t="s">
        <v>77</v>
      </c>
      <c r="F32" s="96"/>
      <c r="G32" s="96"/>
      <c r="H32" s="96"/>
      <c r="I32" s="97" t="s">
        <v>115</v>
      </c>
      <c r="J32" s="97"/>
    </row>
    <row r="33" spans="5:10" ht="16.5" thickBot="1">
      <c r="E33" s="98" t="s">
        <v>213</v>
      </c>
      <c r="F33" s="98"/>
      <c r="G33" s="98"/>
      <c r="H33" s="98"/>
      <c r="I33" s="99" t="s">
        <v>80</v>
      </c>
      <c r="J33" s="99"/>
    </row>
    <row r="34" spans="1:10" ht="15.75">
      <c r="A34" s="100" t="s">
        <v>81</v>
      </c>
      <c r="B34" s="101"/>
      <c r="C34" s="101"/>
      <c r="D34" s="101"/>
      <c r="E34" s="101" t="s">
        <v>82</v>
      </c>
      <c r="F34" s="101"/>
      <c r="G34" s="101" t="s">
        <v>83</v>
      </c>
      <c r="H34" s="101"/>
      <c r="I34" s="101" t="s">
        <v>84</v>
      </c>
      <c r="J34" s="10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33">
        <v>14070036</v>
      </c>
      <c r="F36" s="33">
        <v>40102459</v>
      </c>
      <c r="G36" s="33">
        <v>14070036</v>
      </c>
      <c r="H36" s="33">
        <v>28780803</v>
      </c>
      <c r="I36" s="33">
        <v>0</v>
      </c>
      <c r="J36" s="34">
        <v>11321656</v>
      </c>
    </row>
    <row r="37" spans="1:10" ht="15.75">
      <c r="A37" s="32">
        <v>6</v>
      </c>
      <c r="B37" s="26">
        <v>1</v>
      </c>
      <c r="C37" s="26" t="s">
        <v>92</v>
      </c>
      <c r="D37" s="28" t="s">
        <v>117</v>
      </c>
      <c r="E37" s="33">
        <v>14070036</v>
      </c>
      <c r="F37" s="33">
        <v>40102459</v>
      </c>
      <c r="G37" s="33">
        <v>14070036</v>
      </c>
      <c r="H37" s="33">
        <v>28780803</v>
      </c>
      <c r="I37" s="33">
        <v>0</v>
      </c>
      <c r="J37" s="34">
        <v>11321656</v>
      </c>
    </row>
    <row r="38" spans="1:10" ht="15.75">
      <c r="A38" s="32">
        <v>6</v>
      </c>
      <c r="B38" s="26">
        <v>2</v>
      </c>
      <c r="C38" s="26" t="s">
        <v>92</v>
      </c>
      <c r="D38" s="28" t="s">
        <v>118</v>
      </c>
      <c r="E38" s="33">
        <v>0</v>
      </c>
      <c r="F38" s="33">
        <v>0</v>
      </c>
      <c r="G38" s="33">
        <v>0</v>
      </c>
      <c r="H38" s="33">
        <v>0</v>
      </c>
      <c r="I38" s="33">
        <v>0</v>
      </c>
      <c r="J38" s="34">
        <v>0</v>
      </c>
    </row>
    <row r="39" spans="1:10" ht="15.75">
      <c r="A39" s="32">
        <v>7</v>
      </c>
      <c r="B39" s="26" t="s">
        <v>92</v>
      </c>
      <c r="C39" s="26" t="s">
        <v>92</v>
      </c>
      <c r="D39" s="28" t="s">
        <v>119</v>
      </c>
      <c r="E39" s="33">
        <v>0</v>
      </c>
      <c r="F39" s="33">
        <v>0</v>
      </c>
      <c r="G39" s="33">
        <v>0</v>
      </c>
      <c r="H39" s="33">
        <v>0</v>
      </c>
      <c r="I39" s="33">
        <v>0</v>
      </c>
      <c r="J39" s="34">
        <v>0</v>
      </c>
    </row>
    <row r="40" spans="1:10" ht="15.75">
      <c r="A40" s="32" t="s">
        <v>92</v>
      </c>
      <c r="B40" s="26" t="s">
        <v>92</v>
      </c>
      <c r="C40" s="26" t="s">
        <v>92</v>
      </c>
      <c r="D40" s="28" t="s">
        <v>120</v>
      </c>
      <c r="E40" s="33">
        <v>0</v>
      </c>
      <c r="F40" s="33">
        <v>0</v>
      </c>
      <c r="G40" s="33">
        <v>0</v>
      </c>
      <c r="H40" s="33">
        <v>0</v>
      </c>
      <c r="I40" s="33">
        <v>0</v>
      </c>
      <c r="J40" s="34">
        <v>0</v>
      </c>
    </row>
    <row r="41" spans="1:10" ht="15.75">
      <c r="A41" s="32">
        <v>8</v>
      </c>
      <c r="B41" s="26" t="s">
        <v>92</v>
      </c>
      <c r="C41" s="26" t="s">
        <v>92</v>
      </c>
      <c r="D41" s="28" t="s">
        <v>121</v>
      </c>
      <c r="E41" s="33">
        <v>43148</v>
      </c>
      <c r="F41" s="33">
        <v>2217567</v>
      </c>
      <c r="G41" s="33">
        <v>43148</v>
      </c>
      <c r="H41" s="33">
        <v>2217567</v>
      </c>
      <c r="I41" s="33">
        <v>0</v>
      </c>
      <c r="J41" s="34">
        <v>0</v>
      </c>
    </row>
    <row r="42" spans="1:10" ht="15.75">
      <c r="A42" s="32" t="s">
        <v>92</v>
      </c>
      <c r="B42" s="26" t="s">
        <v>92</v>
      </c>
      <c r="C42" s="26" t="s">
        <v>92</v>
      </c>
      <c r="D42" s="28" t="s">
        <v>122</v>
      </c>
      <c r="E42" s="33">
        <v>0</v>
      </c>
      <c r="F42" s="33">
        <v>0</v>
      </c>
      <c r="G42" s="33">
        <v>0</v>
      </c>
      <c r="H42" s="33">
        <v>0</v>
      </c>
      <c r="I42" s="33">
        <v>0</v>
      </c>
      <c r="J42" s="34">
        <v>0</v>
      </c>
    </row>
    <row r="43" spans="1:10" ht="15.75">
      <c r="A43" s="32">
        <v>4</v>
      </c>
      <c r="B43" s="26" t="s">
        <v>92</v>
      </c>
      <c r="C43" s="26" t="s">
        <v>92</v>
      </c>
      <c r="D43" s="28" t="s">
        <v>123</v>
      </c>
      <c r="E43" s="33">
        <v>0</v>
      </c>
      <c r="F43" s="33">
        <v>0</v>
      </c>
      <c r="G43" s="33">
        <v>0</v>
      </c>
      <c r="H43" s="33">
        <v>0</v>
      </c>
      <c r="I43" s="33">
        <v>0</v>
      </c>
      <c r="J43" s="34">
        <v>0</v>
      </c>
    </row>
    <row r="44" spans="1:10" ht="15.75">
      <c r="A44" s="32">
        <v>4</v>
      </c>
      <c r="B44" s="26">
        <v>2</v>
      </c>
      <c r="C44" s="26" t="s">
        <v>92</v>
      </c>
      <c r="D44" s="28" t="s">
        <v>124</v>
      </c>
      <c r="E44" s="33">
        <v>0</v>
      </c>
      <c r="F44" s="33">
        <v>0</v>
      </c>
      <c r="G44" s="33">
        <v>0</v>
      </c>
      <c r="H44" s="33">
        <v>0</v>
      </c>
      <c r="I44" s="33">
        <v>0</v>
      </c>
      <c r="J44" s="34">
        <v>0</v>
      </c>
    </row>
    <row r="45" spans="1:10" ht="15.75">
      <c r="A45" s="32" t="s">
        <v>92</v>
      </c>
      <c r="B45" s="26" t="s">
        <v>92</v>
      </c>
      <c r="C45" s="26" t="s">
        <v>92</v>
      </c>
      <c r="D45" s="28" t="s">
        <v>125</v>
      </c>
      <c r="E45" s="33">
        <v>0</v>
      </c>
      <c r="F45" s="33">
        <v>0</v>
      </c>
      <c r="G45" s="33">
        <v>0</v>
      </c>
      <c r="H45" s="33">
        <v>0</v>
      </c>
      <c r="I45" s="33">
        <v>0</v>
      </c>
      <c r="J45" s="34">
        <v>0</v>
      </c>
    </row>
    <row r="46" spans="1:10" ht="15.75">
      <c r="A46" s="32" t="s">
        <v>92</v>
      </c>
      <c r="B46" s="26" t="s">
        <v>92</v>
      </c>
      <c r="C46" s="26" t="s">
        <v>92</v>
      </c>
      <c r="D46" s="28" t="s">
        <v>126</v>
      </c>
      <c r="E46" s="33">
        <v>0</v>
      </c>
      <c r="F46" s="33">
        <v>0</v>
      </c>
      <c r="G46" s="33">
        <v>0</v>
      </c>
      <c r="H46" s="33">
        <v>0</v>
      </c>
      <c r="I46" s="33">
        <v>0</v>
      </c>
      <c r="J46" s="34">
        <v>0</v>
      </c>
    </row>
    <row r="47" spans="1:10" ht="15.75">
      <c r="A47" s="32" t="s">
        <v>92</v>
      </c>
      <c r="B47" s="26" t="s">
        <v>92</v>
      </c>
      <c r="C47" s="26" t="s">
        <v>92</v>
      </c>
      <c r="D47" s="28" t="s">
        <v>127</v>
      </c>
      <c r="E47" s="33">
        <v>0</v>
      </c>
      <c r="F47" s="33">
        <v>0</v>
      </c>
      <c r="G47" s="33">
        <v>0</v>
      </c>
      <c r="H47" s="33">
        <v>0</v>
      </c>
      <c r="I47" s="33">
        <v>0</v>
      </c>
      <c r="J47" s="34">
        <v>0</v>
      </c>
    </row>
    <row r="48" spans="1:10" ht="15.75">
      <c r="A48" s="32">
        <v>9</v>
      </c>
      <c r="B48" s="26" t="s">
        <v>92</v>
      </c>
      <c r="C48" s="26" t="s">
        <v>92</v>
      </c>
      <c r="D48" s="28" t="s">
        <v>128</v>
      </c>
      <c r="E48" s="33">
        <v>0</v>
      </c>
      <c r="F48" s="33">
        <v>0</v>
      </c>
      <c r="G48" s="33">
        <v>0</v>
      </c>
      <c r="H48" s="33">
        <v>0</v>
      </c>
      <c r="I48" s="33">
        <v>0</v>
      </c>
      <c r="J48" s="34">
        <v>0</v>
      </c>
    </row>
    <row r="49" spans="1:10" ht="15.75">
      <c r="A49" s="32" t="s">
        <v>92</v>
      </c>
      <c r="B49" s="26" t="s">
        <v>92</v>
      </c>
      <c r="C49" s="26" t="s">
        <v>92</v>
      </c>
      <c r="D49" s="28" t="s">
        <v>129</v>
      </c>
      <c r="E49" s="33">
        <v>21656639</v>
      </c>
      <c r="F49" s="33">
        <v>138369777</v>
      </c>
      <c r="G49" s="33">
        <v>21656639</v>
      </c>
      <c r="H49" s="33">
        <v>127048121</v>
      </c>
      <c r="I49" s="33">
        <v>0</v>
      </c>
      <c r="J49" s="34">
        <v>11321656</v>
      </c>
    </row>
    <row r="50" spans="1:10" ht="15.75">
      <c r="A50" s="32" t="s">
        <v>92</v>
      </c>
      <c r="B50" s="26" t="s">
        <v>92</v>
      </c>
      <c r="C50" s="26" t="s">
        <v>92</v>
      </c>
      <c r="D50" s="28" t="s">
        <v>130</v>
      </c>
      <c r="E50" s="33">
        <v>0</v>
      </c>
      <c r="F50" s="33">
        <v>145033557</v>
      </c>
      <c r="G50" s="33">
        <v>0</v>
      </c>
      <c r="H50" s="33">
        <v>145033557</v>
      </c>
      <c r="I50" s="33">
        <v>0</v>
      </c>
      <c r="J50" s="34">
        <v>0</v>
      </c>
    </row>
    <row r="51" spans="1:10" ht="15.75">
      <c r="A51" s="32" t="s">
        <v>92</v>
      </c>
      <c r="B51" s="26" t="s">
        <v>92</v>
      </c>
      <c r="C51" s="26" t="s">
        <v>92</v>
      </c>
      <c r="D51" s="28" t="s">
        <v>131</v>
      </c>
      <c r="E51" s="33">
        <v>0</v>
      </c>
      <c r="F51" s="33">
        <v>0</v>
      </c>
      <c r="G51" s="33">
        <v>0</v>
      </c>
      <c r="H51" s="33">
        <v>0</v>
      </c>
      <c r="I51" s="33">
        <v>0</v>
      </c>
      <c r="J51" s="34">
        <v>0</v>
      </c>
    </row>
    <row r="52" spans="1:10" ht="15.75">
      <c r="A52" s="32" t="s">
        <v>92</v>
      </c>
      <c r="B52" s="26" t="s">
        <v>92</v>
      </c>
      <c r="C52" s="26" t="s">
        <v>92</v>
      </c>
      <c r="D52" s="28" t="s">
        <v>132</v>
      </c>
      <c r="E52" s="33">
        <v>0</v>
      </c>
      <c r="F52" s="33">
        <v>0</v>
      </c>
      <c r="G52" s="33">
        <v>0</v>
      </c>
      <c r="H52" s="33">
        <v>0</v>
      </c>
      <c r="I52" s="33">
        <v>0</v>
      </c>
      <c r="J52" s="34">
        <v>0</v>
      </c>
    </row>
    <row r="53" spans="1:10" ht="15.75">
      <c r="A53" s="32" t="s">
        <v>92</v>
      </c>
      <c r="B53" s="26" t="s">
        <v>92</v>
      </c>
      <c r="C53" s="26" t="s">
        <v>92</v>
      </c>
      <c r="D53" s="28" t="s">
        <v>133</v>
      </c>
      <c r="E53" s="33">
        <v>0</v>
      </c>
      <c r="F53" s="33">
        <v>0</v>
      </c>
      <c r="G53" s="33">
        <v>0</v>
      </c>
      <c r="H53" s="33">
        <v>0</v>
      </c>
      <c r="I53" s="33">
        <v>0</v>
      </c>
      <c r="J53" s="34">
        <v>0</v>
      </c>
    </row>
    <row r="54" spans="1:10" ht="15.75">
      <c r="A54" s="32" t="s">
        <v>92</v>
      </c>
      <c r="B54" s="26" t="s">
        <v>92</v>
      </c>
      <c r="C54" s="26" t="s">
        <v>92</v>
      </c>
      <c r="D54" s="28" t="s">
        <v>134</v>
      </c>
      <c r="E54" s="33">
        <v>0</v>
      </c>
      <c r="F54" s="33">
        <v>0</v>
      </c>
      <c r="G54" s="33">
        <v>0</v>
      </c>
      <c r="H54" s="33">
        <v>0</v>
      </c>
      <c r="I54" s="33">
        <v>0</v>
      </c>
      <c r="J54" s="34">
        <v>0</v>
      </c>
    </row>
    <row r="55" spans="1:10" ht="15.75">
      <c r="A55" s="32" t="s">
        <v>92</v>
      </c>
      <c r="B55" s="26" t="s">
        <v>92</v>
      </c>
      <c r="C55" s="26" t="s">
        <v>92</v>
      </c>
      <c r="D55" s="28" t="s">
        <v>135</v>
      </c>
      <c r="E55" s="33">
        <v>0</v>
      </c>
      <c r="F55" s="33">
        <v>0</v>
      </c>
      <c r="G55" s="33">
        <v>0</v>
      </c>
      <c r="H55" s="33">
        <v>0</v>
      </c>
      <c r="I55" s="33">
        <v>0</v>
      </c>
      <c r="J55" s="34">
        <v>0</v>
      </c>
    </row>
    <row r="56" spans="1:10" ht="15.75">
      <c r="A56" s="32" t="s">
        <v>92</v>
      </c>
      <c r="B56" s="26" t="s">
        <v>92</v>
      </c>
      <c r="C56" s="26" t="s">
        <v>92</v>
      </c>
      <c r="D56" s="28" t="s">
        <v>136</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92</v>
      </c>
      <c r="B59" s="26" t="s">
        <v>92</v>
      </c>
      <c r="C59" s="26" t="s">
        <v>92</v>
      </c>
      <c r="D59" s="28" t="s">
        <v>137</v>
      </c>
      <c r="E59" s="33">
        <v>21656639</v>
      </c>
      <c r="F59" s="33">
        <v>283403334</v>
      </c>
      <c r="G59" s="33"/>
      <c r="H59" s="33"/>
      <c r="I59" s="33"/>
      <c r="J59" s="34"/>
    </row>
    <row r="60" spans="1:10" ht="15.75">
      <c r="A60" s="32" t="s">
        <v>92</v>
      </c>
      <c r="B60" s="26" t="s">
        <v>92</v>
      </c>
      <c r="C60" s="26" t="s">
        <v>92</v>
      </c>
      <c r="D60" s="28" t="s">
        <v>138</v>
      </c>
      <c r="E60" s="33">
        <v>168298635</v>
      </c>
      <c r="F60" s="33">
        <v>0</v>
      </c>
      <c r="G60" s="33"/>
      <c r="H60" s="33"/>
      <c r="I60" s="33"/>
      <c r="J60" s="34"/>
    </row>
    <row r="61" spans="1:10" ht="15.75">
      <c r="A61" s="32" t="s">
        <v>92</v>
      </c>
      <c r="B61" s="26" t="s">
        <v>92</v>
      </c>
      <c r="C61" s="26" t="s">
        <v>92</v>
      </c>
      <c r="D61" s="28" t="s">
        <v>139</v>
      </c>
      <c r="E61" s="33">
        <v>189955274</v>
      </c>
      <c r="F61" s="33">
        <v>283403334</v>
      </c>
      <c r="G61" s="33"/>
      <c r="H61" s="33"/>
      <c r="I61" s="33"/>
      <c r="J61" s="34"/>
    </row>
    <row r="62" spans="1:10" ht="15.75">
      <c r="A62" s="32" t="s">
        <v>92</v>
      </c>
      <c r="B62" s="26" t="s">
        <v>92</v>
      </c>
      <c r="C62" s="26" t="s">
        <v>92</v>
      </c>
      <c r="D62" s="28" t="s">
        <v>140</v>
      </c>
      <c r="E62" s="33">
        <v>123420000</v>
      </c>
      <c r="F62" s="33">
        <v>0</v>
      </c>
      <c r="G62" s="33"/>
      <c r="H62" s="33"/>
      <c r="I62" s="33"/>
      <c r="J62" s="34"/>
    </row>
    <row r="63" spans="1:10" ht="15.75">
      <c r="A63" s="32" t="s">
        <v>92</v>
      </c>
      <c r="B63" s="26" t="s">
        <v>92</v>
      </c>
      <c r="C63" s="26" t="s">
        <v>92</v>
      </c>
      <c r="D63" s="28" t="s">
        <v>141</v>
      </c>
      <c r="E63" s="33">
        <v>8775000</v>
      </c>
      <c r="F63" s="33">
        <v>0</v>
      </c>
      <c r="G63" s="33"/>
      <c r="H63" s="33"/>
      <c r="I63" s="33"/>
      <c r="J63" s="34"/>
    </row>
    <row r="64" spans="1:10" ht="16.5" thickBot="1">
      <c r="A64" s="35" t="s">
        <v>92</v>
      </c>
      <c r="B64" s="36" t="s">
        <v>92</v>
      </c>
      <c r="C64" s="36" t="s">
        <v>92</v>
      </c>
      <c r="D64" s="37" t="s">
        <v>142</v>
      </c>
      <c r="E64" s="38">
        <v>84503000</v>
      </c>
      <c r="F64" s="38">
        <v>0</v>
      </c>
      <c r="G64" s="38"/>
      <c r="H64" s="38"/>
      <c r="I64" s="38"/>
      <c r="J64" s="39"/>
    </row>
    <row r="66" spans="1:10" ht="15.75">
      <c r="A66" s="88" t="s">
        <v>72</v>
      </c>
      <c r="B66" s="88"/>
      <c r="C66" s="88"/>
      <c r="I66" s="89" t="s">
        <v>73</v>
      </c>
      <c r="J66" s="90"/>
    </row>
    <row r="67" spans="1:10" ht="15.75">
      <c r="A67" s="91" t="s">
        <v>74</v>
      </c>
      <c r="B67" s="91"/>
      <c r="C67" s="91"/>
      <c r="D67" s="92" t="s">
        <v>75</v>
      </c>
      <c r="E67" s="92"/>
      <c r="F67" s="92"/>
      <c r="G67" s="92"/>
      <c r="H67" s="92"/>
      <c r="I67" s="93" t="s">
        <v>76</v>
      </c>
      <c r="J67" s="94"/>
    </row>
    <row r="68" spans="5:10" ht="19.5">
      <c r="E68" s="95" t="s">
        <v>77</v>
      </c>
      <c r="F68" s="96"/>
      <c r="G68" s="96"/>
      <c r="H68" s="96"/>
      <c r="I68" s="97" t="s">
        <v>143</v>
      </c>
      <c r="J68" s="97"/>
    </row>
    <row r="69" spans="5:10" ht="16.5" thickBot="1">
      <c r="E69" s="98" t="s">
        <v>213</v>
      </c>
      <c r="F69" s="98"/>
      <c r="G69" s="98"/>
      <c r="H69" s="98"/>
      <c r="I69" s="99" t="s">
        <v>80</v>
      </c>
      <c r="J69" s="99"/>
    </row>
    <row r="70" spans="1:10" ht="15.75">
      <c r="A70" s="100" t="s">
        <v>81</v>
      </c>
      <c r="B70" s="101"/>
      <c r="C70" s="101"/>
      <c r="D70" s="101"/>
      <c r="E70" s="101" t="s">
        <v>82</v>
      </c>
      <c r="F70" s="101"/>
      <c r="G70" s="101" t="s">
        <v>144</v>
      </c>
      <c r="H70" s="101"/>
      <c r="I70" s="101" t="s">
        <v>145</v>
      </c>
      <c r="J70" s="10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33">
        <v>4972432</v>
      </c>
      <c r="F72" s="33">
        <v>64001875</v>
      </c>
      <c r="G72" s="33">
        <v>4972432</v>
      </c>
      <c r="H72" s="33">
        <v>60643815</v>
      </c>
      <c r="I72" s="33">
        <v>0</v>
      </c>
      <c r="J72" s="34">
        <v>3358060</v>
      </c>
    </row>
    <row r="73" spans="1:10" ht="15.75">
      <c r="A73" s="32">
        <v>1</v>
      </c>
      <c r="B73" s="26" t="s">
        <v>92</v>
      </c>
      <c r="C73" s="26" t="s">
        <v>92</v>
      </c>
      <c r="D73" s="28" t="s">
        <v>147</v>
      </c>
      <c r="E73" s="33">
        <v>2259870</v>
      </c>
      <c r="F73" s="33">
        <v>32870939</v>
      </c>
      <c r="G73" s="33">
        <v>2259870</v>
      </c>
      <c r="H73" s="33">
        <v>32870939</v>
      </c>
      <c r="I73" s="33">
        <v>0</v>
      </c>
      <c r="J73" s="34">
        <v>0</v>
      </c>
    </row>
    <row r="74" spans="1:10" ht="15.75">
      <c r="A74" s="32">
        <v>1</v>
      </c>
      <c r="B74" s="26">
        <v>1</v>
      </c>
      <c r="C74" s="26" t="s">
        <v>92</v>
      </c>
      <c r="D74" s="28" t="s">
        <v>148</v>
      </c>
      <c r="E74" s="33">
        <v>84270</v>
      </c>
      <c r="F74" s="33">
        <v>12785557</v>
      </c>
      <c r="G74" s="33">
        <v>84270</v>
      </c>
      <c r="H74" s="33">
        <v>12785557</v>
      </c>
      <c r="I74" s="33">
        <v>0</v>
      </c>
      <c r="J74" s="34">
        <v>0</v>
      </c>
    </row>
    <row r="75" spans="1:10" ht="15.75">
      <c r="A75" s="32">
        <v>1</v>
      </c>
      <c r="B75" s="26">
        <v>2</v>
      </c>
      <c r="C75" s="26" t="s">
        <v>92</v>
      </c>
      <c r="D75" s="28" t="s">
        <v>149</v>
      </c>
      <c r="E75" s="33">
        <v>1018931</v>
      </c>
      <c r="F75" s="33">
        <v>10087019</v>
      </c>
      <c r="G75" s="33">
        <v>1018931</v>
      </c>
      <c r="H75" s="33">
        <v>10087019</v>
      </c>
      <c r="I75" s="33">
        <v>0</v>
      </c>
      <c r="J75" s="34">
        <v>0</v>
      </c>
    </row>
    <row r="76" spans="1:10" ht="15.75">
      <c r="A76" s="32">
        <v>1</v>
      </c>
      <c r="B76" s="26">
        <v>3</v>
      </c>
      <c r="C76" s="26" t="s">
        <v>92</v>
      </c>
      <c r="D76" s="28" t="s">
        <v>150</v>
      </c>
      <c r="E76" s="33">
        <v>1156669</v>
      </c>
      <c r="F76" s="33">
        <v>9965708</v>
      </c>
      <c r="G76" s="33">
        <v>1156669</v>
      </c>
      <c r="H76" s="33">
        <v>9965708</v>
      </c>
      <c r="I76" s="33">
        <v>0</v>
      </c>
      <c r="J76" s="34">
        <v>0</v>
      </c>
    </row>
    <row r="77" spans="1:10" ht="15.75">
      <c r="A77" s="32">
        <v>1</v>
      </c>
      <c r="B77" s="26">
        <v>4</v>
      </c>
      <c r="C77" s="26" t="s">
        <v>92</v>
      </c>
      <c r="D77" s="28" t="s">
        <v>151</v>
      </c>
      <c r="E77" s="33">
        <v>0</v>
      </c>
      <c r="F77" s="33">
        <v>32655</v>
      </c>
      <c r="G77" s="33">
        <v>0</v>
      </c>
      <c r="H77" s="33">
        <v>32655</v>
      </c>
      <c r="I77" s="33">
        <v>0</v>
      </c>
      <c r="J77" s="34">
        <v>0</v>
      </c>
    </row>
    <row r="78" spans="1:10" ht="15.75">
      <c r="A78" s="32">
        <v>2</v>
      </c>
      <c r="B78" s="26" t="s">
        <v>92</v>
      </c>
      <c r="C78" s="26" t="s">
        <v>92</v>
      </c>
      <c r="D78" s="28" t="s">
        <v>152</v>
      </c>
      <c r="E78" s="33">
        <v>515808</v>
      </c>
      <c r="F78" s="33">
        <v>4749892</v>
      </c>
      <c r="G78" s="33">
        <v>515808</v>
      </c>
      <c r="H78" s="33">
        <v>4749892</v>
      </c>
      <c r="I78" s="33">
        <v>0</v>
      </c>
      <c r="J78" s="34">
        <v>0</v>
      </c>
    </row>
    <row r="79" spans="1:10" ht="15.75">
      <c r="A79" s="32">
        <v>2</v>
      </c>
      <c r="B79" s="26">
        <v>1</v>
      </c>
      <c r="C79" s="26" t="s">
        <v>92</v>
      </c>
      <c r="D79" s="28" t="s">
        <v>153</v>
      </c>
      <c r="E79" s="33">
        <v>433698</v>
      </c>
      <c r="F79" s="33">
        <v>3953988</v>
      </c>
      <c r="G79" s="33">
        <v>433698</v>
      </c>
      <c r="H79" s="33">
        <v>3953988</v>
      </c>
      <c r="I79" s="33">
        <v>0</v>
      </c>
      <c r="J79" s="34">
        <v>0</v>
      </c>
    </row>
    <row r="80" spans="1:10" ht="15.75">
      <c r="A80" s="32">
        <v>2</v>
      </c>
      <c r="B80" s="26">
        <v>2</v>
      </c>
      <c r="C80" s="26" t="s">
        <v>92</v>
      </c>
      <c r="D80" s="28" t="s">
        <v>154</v>
      </c>
      <c r="E80" s="33">
        <v>0</v>
      </c>
      <c r="F80" s="33">
        <v>0</v>
      </c>
      <c r="G80" s="33">
        <v>0</v>
      </c>
      <c r="H80" s="33">
        <v>0</v>
      </c>
      <c r="I80" s="33">
        <v>0</v>
      </c>
      <c r="J80" s="34">
        <v>0</v>
      </c>
    </row>
    <row r="81" spans="1:10" ht="15.75">
      <c r="A81" s="32">
        <v>2</v>
      </c>
      <c r="B81" s="26">
        <v>3</v>
      </c>
      <c r="C81" s="26" t="s">
        <v>92</v>
      </c>
      <c r="D81" s="28" t="s">
        <v>155</v>
      </c>
      <c r="E81" s="33">
        <v>82110</v>
      </c>
      <c r="F81" s="33">
        <v>795904</v>
      </c>
      <c r="G81" s="33">
        <v>82110</v>
      </c>
      <c r="H81" s="33">
        <v>795904</v>
      </c>
      <c r="I81" s="33">
        <v>0</v>
      </c>
      <c r="J81" s="34">
        <v>0</v>
      </c>
    </row>
    <row r="82" spans="1:10" ht="15.75">
      <c r="A82" s="32">
        <v>3</v>
      </c>
      <c r="B82" s="26" t="s">
        <v>92</v>
      </c>
      <c r="C82" s="26" t="s">
        <v>92</v>
      </c>
      <c r="D82" s="28" t="s">
        <v>156</v>
      </c>
      <c r="E82" s="33">
        <v>923982</v>
      </c>
      <c r="F82" s="33">
        <v>9734296</v>
      </c>
      <c r="G82" s="33">
        <v>923982</v>
      </c>
      <c r="H82" s="33">
        <v>7951236</v>
      </c>
      <c r="I82" s="33">
        <v>0</v>
      </c>
      <c r="J82" s="34">
        <v>1783060</v>
      </c>
    </row>
    <row r="83" spans="1:10" ht="15.75">
      <c r="A83" s="32">
        <v>3</v>
      </c>
      <c r="B83" s="26">
        <v>1</v>
      </c>
      <c r="C83" s="26" t="s">
        <v>92</v>
      </c>
      <c r="D83" s="28" t="s">
        <v>157</v>
      </c>
      <c r="E83" s="33">
        <v>556913</v>
      </c>
      <c r="F83" s="33">
        <v>4926484</v>
      </c>
      <c r="G83" s="33">
        <v>556913</v>
      </c>
      <c r="H83" s="33">
        <v>4143424</v>
      </c>
      <c r="I83" s="33">
        <v>0</v>
      </c>
      <c r="J83" s="34">
        <v>783060</v>
      </c>
    </row>
    <row r="84" spans="1:10" ht="15.75">
      <c r="A84" s="32">
        <v>3</v>
      </c>
      <c r="B84" s="26">
        <v>2</v>
      </c>
      <c r="C84" s="26" t="s">
        <v>92</v>
      </c>
      <c r="D84" s="28" t="s">
        <v>158</v>
      </c>
      <c r="E84" s="33">
        <v>0</v>
      </c>
      <c r="F84" s="33">
        <v>0</v>
      </c>
      <c r="G84" s="33">
        <v>0</v>
      </c>
      <c r="H84" s="33">
        <v>0</v>
      </c>
      <c r="I84" s="33">
        <v>0</v>
      </c>
      <c r="J84" s="34">
        <v>0</v>
      </c>
    </row>
    <row r="85" spans="1:10" ht="15.75">
      <c r="A85" s="32">
        <v>3</v>
      </c>
      <c r="B85" s="26">
        <v>3</v>
      </c>
      <c r="C85" s="26" t="s">
        <v>92</v>
      </c>
      <c r="D85" s="28" t="s">
        <v>159</v>
      </c>
      <c r="E85" s="33">
        <v>319645</v>
      </c>
      <c r="F85" s="33">
        <v>3126324</v>
      </c>
      <c r="G85" s="33">
        <v>319645</v>
      </c>
      <c r="H85" s="33">
        <v>3126324</v>
      </c>
      <c r="I85" s="33">
        <v>0</v>
      </c>
      <c r="J85" s="34">
        <v>0</v>
      </c>
    </row>
    <row r="86" spans="1:10" ht="15.75">
      <c r="A86" s="32">
        <v>3</v>
      </c>
      <c r="B86" s="26">
        <v>4</v>
      </c>
      <c r="C86" s="26" t="s">
        <v>92</v>
      </c>
      <c r="D86" s="28" t="s">
        <v>160</v>
      </c>
      <c r="E86" s="33">
        <v>47424</v>
      </c>
      <c r="F86" s="33">
        <v>1681488</v>
      </c>
      <c r="G86" s="33">
        <v>47424</v>
      </c>
      <c r="H86" s="33">
        <v>681488</v>
      </c>
      <c r="I86" s="33">
        <v>0</v>
      </c>
      <c r="J86" s="34">
        <v>1000000</v>
      </c>
    </row>
    <row r="87" spans="1:10" ht="15.75">
      <c r="A87" s="32">
        <v>4</v>
      </c>
      <c r="B87" s="26" t="s">
        <v>92</v>
      </c>
      <c r="C87" s="26" t="s">
        <v>92</v>
      </c>
      <c r="D87" s="28" t="s">
        <v>161</v>
      </c>
      <c r="E87" s="33">
        <v>440150</v>
      </c>
      <c r="F87" s="33">
        <v>4237471</v>
      </c>
      <c r="G87" s="33">
        <v>440150</v>
      </c>
      <c r="H87" s="33">
        <v>4237471</v>
      </c>
      <c r="I87" s="33">
        <v>0</v>
      </c>
      <c r="J87" s="34">
        <v>0</v>
      </c>
    </row>
    <row r="88" spans="1:10" ht="15.75">
      <c r="A88" s="32">
        <v>4</v>
      </c>
      <c r="B88" s="26">
        <v>1</v>
      </c>
      <c r="C88" s="26" t="s">
        <v>92</v>
      </c>
      <c r="D88" s="28" t="s">
        <v>162</v>
      </c>
      <c r="E88" s="33">
        <v>25238</v>
      </c>
      <c r="F88" s="33">
        <v>193950</v>
      </c>
      <c r="G88" s="33">
        <v>25238</v>
      </c>
      <c r="H88" s="33">
        <v>193950</v>
      </c>
      <c r="I88" s="33">
        <v>0</v>
      </c>
      <c r="J88" s="34">
        <v>0</v>
      </c>
    </row>
    <row r="89" spans="1:10" ht="15.75">
      <c r="A89" s="32">
        <v>4</v>
      </c>
      <c r="B89" s="26">
        <v>2</v>
      </c>
      <c r="C89" s="26" t="s">
        <v>92</v>
      </c>
      <c r="D89" s="28" t="s">
        <v>163</v>
      </c>
      <c r="E89" s="33">
        <v>392137</v>
      </c>
      <c r="F89" s="33">
        <v>3842145</v>
      </c>
      <c r="G89" s="33">
        <v>392137</v>
      </c>
      <c r="H89" s="33">
        <v>3842145</v>
      </c>
      <c r="I89" s="33">
        <v>0</v>
      </c>
      <c r="J89" s="34">
        <v>0</v>
      </c>
    </row>
    <row r="90" spans="1:10" ht="15.75">
      <c r="A90" s="32">
        <v>4</v>
      </c>
      <c r="B90" s="26">
        <v>3</v>
      </c>
      <c r="C90" s="26" t="s">
        <v>92</v>
      </c>
      <c r="D90" s="28" t="s">
        <v>164</v>
      </c>
      <c r="E90" s="33">
        <v>22775</v>
      </c>
      <c r="F90" s="33">
        <v>201376</v>
      </c>
      <c r="G90" s="33">
        <v>22775</v>
      </c>
      <c r="H90" s="33">
        <v>201376</v>
      </c>
      <c r="I90" s="33">
        <v>0</v>
      </c>
      <c r="J90" s="34">
        <v>0</v>
      </c>
    </row>
    <row r="91" spans="1:10" ht="15.75">
      <c r="A91" s="32">
        <v>4</v>
      </c>
      <c r="B91" s="26">
        <v>4</v>
      </c>
      <c r="C91" s="26" t="s">
        <v>92</v>
      </c>
      <c r="D91" s="28" t="s">
        <v>165</v>
      </c>
      <c r="E91" s="33">
        <v>0</v>
      </c>
      <c r="F91" s="33">
        <v>0</v>
      </c>
      <c r="G91" s="33">
        <v>0</v>
      </c>
      <c r="H91" s="33">
        <v>0</v>
      </c>
      <c r="I91" s="33">
        <v>0</v>
      </c>
      <c r="J91" s="34">
        <v>0</v>
      </c>
    </row>
    <row r="92" spans="1:10" ht="16.5" thickBot="1">
      <c r="A92" s="35">
        <v>4</v>
      </c>
      <c r="B92" s="36">
        <v>5</v>
      </c>
      <c r="C92" s="36" t="s">
        <v>92</v>
      </c>
      <c r="D92" s="37" t="s">
        <v>166</v>
      </c>
      <c r="E92" s="38">
        <v>0</v>
      </c>
      <c r="F92" s="38">
        <v>0</v>
      </c>
      <c r="G92" s="38">
        <v>0</v>
      </c>
      <c r="H92" s="38">
        <v>0</v>
      </c>
      <c r="I92" s="38">
        <v>0</v>
      </c>
      <c r="J92" s="39">
        <v>0</v>
      </c>
    </row>
    <row r="94" spans="1:10" ht="15.75">
      <c r="A94" s="88" t="s">
        <v>72</v>
      </c>
      <c r="B94" s="88"/>
      <c r="C94" s="88"/>
      <c r="I94" s="89" t="s">
        <v>73</v>
      </c>
      <c r="J94" s="90"/>
    </row>
    <row r="95" spans="1:10" ht="15.75">
      <c r="A95" s="91" t="s">
        <v>74</v>
      </c>
      <c r="B95" s="91"/>
      <c r="C95" s="91"/>
      <c r="D95" s="92" t="s">
        <v>75</v>
      </c>
      <c r="E95" s="92"/>
      <c r="F95" s="92"/>
      <c r="G95" s="92"/>
      <c r="H95" s="92"/>
      <c r="I95" s="93" t="s">
        <v>76</v>
      </c>
      <c r="J95" s="94"/>
    </row>
    <row r="96" spans="5:10" ht="19.5">
      <c r="E96" s="95" t="s">
        <v>77</v>
      </c>
      <c r="F96" s="96"/>
      <c r="G96" s="96"/>
      <c r="H96" s="96"/>
      <c r="I96" s="97" t="s">
        <v>167</v>
      </c>
      <c r="J96" s="97"/>
    </row>
    <row r="97" spans="5:10" ht="16.5" thickBot="1">
      <c r="E97" s="98" t="s">
        <v>213</v>
      </c>
      <c r="F97" s="98"/>
      <c r="G97" s="98"/>
      <c r="H97" s="98"/>
      <c r="I97" s="99" t="s">
        <v>80</v>
      </c>
      <c r="J97" s="99"/>
    </row>
    <row r="98" spans="1:10" ht="15.75">
      <c r="A98" s="100" t="s">
        <v>81</v>
      </c>
      <c r="B98" s="101"/>
      <c r="C98" s="101"/>
      <c r="D98" s="101"/>
      <c r="E98" s="101" t="s">
        <v>82</v>
      </c>
      <c r="F98" s="101"/>
      <c r="G98" s="101" t="s">
        <v>144</v>
      </c>
      <c r="H98" s="101"/>
      <c r="I98" s="101" t="s">
        <v>145</v>
      </c>
      <c r="J98" s="10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33">
        <v>536037</v>
      </c>
      <c r="F100" s="33">
        <v>6185855</v>
      </c>
      <c r="G100" s="33">
        <v>536037</v>
      </c>
      <c r="H100" s="33">
        <v>4610855</v>
      </c>
      <c r="I100" s="33">
        <v>0</v>
      </c>
      <c r="J100" s="34">
        <v>1575000</v>
      </c>
    </row>
    <row r="101" spans="1:10" ht="15.75">
      <c r="A101" s="32">
        <v>5</v>
      </c>
      <c r="B101" s="26">
        <v>1</v>
      </c>
      <c r="C101" s="26" t="s">
        <v>92</v>
      </c>
      <c r="D101" s="28" t="s">
        <v>169</v>
      </c>
      <c r="E101" s="33">
        <v>0</v>
      </c>
      <c r="F101" s="33">
        <v>0</v>
      </c>
      <c r="G101" s="33">
        <v>0</v>
      </c>
      <c r="H101" s="33">
        <v>0</v>
      </c>
      <c r="I101" s="33">
        <v>0</v>
      </c>
      <c r="J101" s="34">
        <v>0</v>
      </c>
    </row>
    <row r="102" spans="1:10" ht="15.75">
      <c r="A102" s="32">
        <v>5</v>
      </c>
      <c r="B102" s="26">
        <v>2</v>
      </c>
      <c r="C102" s="26" t="s">
        <v>92</v>
      </c>
      <c r="D102" s="28" t="s">
        <v>170</v>
      </c>
      <c r="E102" s="33">
        <v>536037</v>
      </c>
      <c r="F102" s="33">
        <v>6185855</v>
      </c>
      <c r="G102" s="33">
        <v>536037</v>
      </c>
      <c r="H102" s="33">
        <v>4610855</v>
      </c>
      <c r="I102" s="33">
        <v>0</v>
      </c>
      <c r="J102" s="34">
        <v>1575000</v>
      </c>
    </row>
    <row r="103" spans="1:10" ht="15.75">
      <c r="A103" s="32">
        <v>9</v>
      </c>
      <c r="B103" s="26" t="s">
        <v>92</v>
      </c>
      <c r="C103" s="26" t="s">
        <v>92</v>
      </c>
      <c r="D103" s="28" t="s">
        <v>171</v>
      </c>
      <c r="E103" s="33">
        <v>296585</v>
      </c>
      <c r="F103" s="33">
        <v>5755672</v>
      </c>
      <c r="G103" s="33">
        <v>296585</v>
      </c>
      <c r="H103" s="33">
        <v>5755672</v>
      </c>
      <c r="I103" s="33">
        <v>0</v>
      </c>
      <c r="J103" s="34">
        <v>0</v>
      </c>
    </row>
    <row r="104" spans="1:10" ht="15.75">
      <c r="A104" s="32">
        <v>9</v>
      </c>
      <c r="B104" s="26">
        <v>1</v>
      </c>
      <c r="C104" s="26" t="s">
        <v>92</v>
      </c>
      <c r="D104" s="28" t="s">
        <v>172</v>
      </c>
      <c r="E104" s="33">
        <v>296585</v>
      </c>
      <c r="F104" s="33">
        <v>5755672</v>
      </c>
      <c r="G104" s="33">
        <v>296585</v>
      </c>
      <c r="H104" s="33">
        <v>5755672</v>
      </c>
      <c r="I104" s="33">
        <v>0</v>
      </c>
      <c r="J104" s="34">
        <v>0</v>
      </c>
    </row>
    <row r="105" spans="1:10" ht="15.75">
      <c r="A105" s="32">
        <v>9</v>
      </c>
      <c r="B105" s="26">
        <v>2</v>
      </c>
      <c r="C105" s="26" t="s">
        <v>92</v>
      </c>
      <c r="D105" s="28" t="s">
        <v>173</v>
      </c>
      <c r="E105" s="33">
        <v>0</v>
      </c>
      <c r="F105" s="33">
        <v>0</v>
      </c>
      <c r="G105" s="33">
        <v>0</v>
      </c>
      <c r="H105" s="33">
        <v>0</v>
      </c>
      <c r="I105" s="33">
        <v>0</v>
      </c>
      <c r="J105" s="34">
        <v>0</v>
      </c>
    </row>
    <row r="106" spans="1:10" ht="15.75">
      <c r="A106" s="32">
        <v>6</v>
      </c>
      <c r="B106" s="26" t="s">
        <v>92</v>
      </c>
      <c r="C106" s="26" t="s">
        <v>92</v>
      </c>
      <c r="D106" s="28" t="s">
        <v>174</v>
      </c>
      <c r="E106" s="33">
        <v>0</v>
      </c>
      <c r="F106" s="33">
        <v>0</v>
      </c>
      <c r="G106" s="33">
        <v>0</v>
      </c>
      <c r="H106" s="33">
        <v>0</v>
      </c>
      <c r="I106" s="33">
        <v>0</v>
      </c>
      <c r="J106" s="34">
        <v>0</v>
      </c>
    </row>
    <row r="107" spans="1:10" ht="15.75">
      <c r="A107" s="32">
        <v>6</v>
      </c>
      <c r="B107" s="26">
        <v>1</v>
      </c>
      <c r="C107" s="26" t="s">
        <v>92</v>
      </c>
      <c r="D107" s="28" t="s">
        <v>175</v>
      </c>
      <c r="E107" s="33">
        <v>0</v>
      </c>
      <c r="F107" s="33">
        <v>0</v>
      </c>
      <c r="G107" s="33">
        <v>0</v>
      </c>
      <c r="H107" s="33">
        <v>0</v>
      </c>
      <c r="I107" s="33">
        <v>0</v>
      </c>
      <c r="J107" s="34">
        <v>0</v>
      </c>
    </row>
    <row r="108" spans="1:10" ht="15.75">
      <c r="A108" s="32">
        <v>6</v>
      </c>
      <c r="B108" s="26">
        <v>2</v>
      </c>
      <c r="C108" s="26" t="s">
        <v>92</v>
      </c>
      <c r="D108" s="28" t="s">
        <v>176</v>
      </c>
      <c r="E108" s="33">
        <v>0</v>
      </c>
      <c r="F108" s="33">
        <v>0</v>
      </c>
      <c r="G108" s="33">
        <v>0</v>
      </c>
      <c r="H108" s="33">
        <v>0</v>
      </c>
      <c r="I108" s="33">
        <v>0</v>
      </c>
      <c r="J108" s="34">
        <v>0</v>
      </c>
    </row>
    <row r="109" spans="1:10" ht="15.75">
      <c r="A109" s="32">
        <v>7</v>
      </c>
      <c r="B109" s="26">
        <v>1</v>
      </c>
      <c r="C109" s="26" t="s">
        <v>92</v>
      </c>
      <c r="D109" s="28" t="s">
        <v>177</v>
      </c>
      <c r="E109" s="33">
        <v>0</v>
      </c>
      <c r="F109" s="33">
        <v>0</v>
      </c>
      <c r="G109" s="33">
        <v>0</v>
      </c>
      <c r="H109" s="33">
        <v>0</v>
      </c>
      <c r="I109" s="33">
        <v>0</v>
      </c>
      <c r="J109" s="34">
        <v>0</v>
      </c>
    </row>
    <row r="110" spans="1:10" ht="16.5" thickBot="1">
      <c r="A110" s="35">
        <v>8</v>
      </c>
      <c r="B110" s="36" t="s">
        <v>92</v>
      </c>
      <c r="C110" s="36" t="s">
        <v>92</v>
      </c>
      <c r="D110" s="37" t="s">
        <v>178</v>
      </c>
      <c r="E110" s="38">
        <v>0</v>
      </c>
      <c r="F110" s="38">
        <v>467750</v>
      </c>
      <c r="G110" s="38">
        <v>0</v>
      </c>
      <c r="H110" s="38">
        <v>467750</v>
      </c>
      <c r="I110" s="38">
        <v>0</v>
      </c>
      <c r="J110" s="39">
        <v>0</v>
      </c>
    </row>
    <row r="112" spans="1:10" ht="15.75">
      <c r="A112" s="88" t="s">
        <v>72</v>
      </c>
      <c r="B112" s="88"/>
      <c r="C112" s="88"/>
      <c r="I112" s="89" t="s">
        <v>73</v>
      </c>
      <c r="J112" s="90"/>
    </row>
    <row r="113" spans="1:10" ht="15.75">
      <c r="A113" s="91" t="s">
        <v>74</v>
      </c>
      <c r="B113" s="91"/>
      <c r="C113" s="91"/>
      <c r="D113" s="92" t="s">
        <v>75</v>
      </c>
      <c r="E113" s="92"/>
      <c r="F113" s="92"/>
      <c r="G113" s="92"/>
      <c r="H113" s="92"/>
      <c r="I113" s="93" t="s">
        <v>76</v>
      </c>
      <c r="J113" s="94"/>
    </row>
    <row r="114" spans="5:10" ht="19.5">
      <c r="E114" s="95" t="s">
        <v>77</v>
      </c>
      <c r="F114" s="96"/>
      <c r="G114" s="96"/>
      <c r="H114" s="96"/>
      <c r="I114" s="97" t="s">
        <v>179</v>
      </c>
      <c r="J114" s="97"/>
    </row>
    <row r="115" spans="5:10" ht="16.5" thickBot="1">
      <c r="E115" s="98" t="s">
        <v>213</v>
      </c>
      <c r="F115" s="98"/>
      <c r="G115" s="98"/>
      <c r="H115" s="98"/>
      <c r="I115" s="99" t="s">
        <v>80</v>
      </c>
      <c r="J115" s="99"/>
    </row>
    <row r="116" spans="1:10" ht="15.75">
      <c r="A116" s="100" t="s">
        <v>81</v>
      </c>
      <c r="B116" s="101"/>
      <c r="C116" s="101"/>
      <c r="D116" s="101"/>
      <c r="E116" s="101" t="s">
        <v>82</v>
      </c>
      <c r="F116" s="101"/>
      <c r="G116" s="101" t="s">
        <v>144</v>
      </c>
      <c r="H116" s="101"/>
      <c r="I116" s="101" t="s">
        <v>145</v>
      </c>
      <c r="J116" s="10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33">
        <v>369541</v>
      </c>
      <c r="F118" s="33">
        <v>21657684</v>
      </c>
      <c r="G118" s="33">
        <v>367541</v>
      </c>
      <c r="H118" s="33">
        <v>5384479</v>
      </c>
      <c r="I118" s="33">
        <v>2000</v>
      </c>
      <c r="J118" s="34">
        <v>16273205</v>
      </c>
    </row>
    <row r="119" spans="1:10" ht="15.75">
      <c r="A119" s="32">
        <v>1</v>
      </c>
      <c r="B119" s="26" t="s">
        <v>92</v>
      </c>
      <c r="C119" s="26" t="s">
        <v>92</v>
      </c>
      <c r="D119" s="28" t="s">
        <v>147</v>
      </c>
      <c r="E119" s="33">
        <v>6633</v>
      </c>
      <c r="F119" s="33">
        <v>15418304</v>
      </c>
      <c r="G119" s="33">
        <v>4633</v>
      </c>
      <c r="H119" s="33">
        <v>2366039</v>
      </c>
      <c r="I119" s="33">
        <v>2000</v>
      </c>
      <c r="J119" s="34">
        <v>13052265</v>
      </c>
    </row>
    <row r="120" spans="1:10" ht="15.75">
      <c r="A120" s="32">
        <v>1</v>
      </c>
      <c r="B120" s="26">
        <v>1</v>
      </c>
      <c r="C120" s="26" t="s">
        <v>92</v>
      </c>
      <c r="D120" s="28" t="s">
        <v>181</v>
      </c>
      <c r="E120" s="33">
        <v>0</v>
      </c>
      <c r="F120" s="33">
        <v>1500000</v>
      </c>
      <c r="G120" s="33">
        <v>0</v>
      </c>
      <c r="H120" s="33">
        <v>1500000</v>
      </c>
      <c r="I120" s="33">
        <v>0</v>
      </c>
      <c r="J120" s="34">
        <v>0</v>
      </c>
    </row>
    <row r="121" spans="1:10" ht="15.75">
      <c r="A121" s="32">
        <v>1</v>
      </c>
      <c r="B121" s="26">
        <v>2</v>
      </c>
      <c r="C121" s="26" t="s">
        <v>92</v>
      </c>
      <c r="D121" s="28" t="s">
        <v>182</v>
      </c>
      <c r="E121" s="33">
        <v>4633</v>
      </c>
      <c r="F121" s="33">
        <v>866039</v>
      </c>
      <c r="G121" s="33">
        <v>4633</v>
      </c>
      <c r="H121" s="33">
        <v>866039</v>
      </c>
      <c r="I121" s="33">
        <v>0</v>
      </c>
      <c r="J121" s="34">
        <v>0</v>
      </c>
    </row>
    <row r="122" spans="1:10" ht="15.75">
      <c r="A122" s="32">
        <v>1</v>
      </c>
      <c r="B122" s="26">
        <v>3</v>
      </c>
      <c r="C122" s="26" t="s">
        <v>92</v>
      </c>
      <c r="D122" s="28" t="s">
        <v>183</v>
      </c>
      <c r="E122" s="33">
        <v>2000</v>
      </c>
      <c r="F122" s="33">
        <v>13052265</v>
      </c>
      <c r="G122" s="33">
        <v>0</v>
      </c>
      <c r="H122" s="33">
        <v>0</v>
      </c>
      <c r="I122" s="33">
        <v>2000</v>
      </c>
      <c r="J122" s="34">
        <v>13052265</v>
      </c>
    </row>
    <row r="123" spans="1:10" ht="15.75">
      <c r="A123" s="32">
        <v>1</v>
      </c>
      <c r="B123" s="26">
        <v>4</v>
      </c>
      <c r="C123" s="26" t="s">
        <v>92</v>
      </c>
      <c r="D123" s="28" t="s">
        <v>184</v>
      </c>
      <c r="E123" s="33">
        <v>0</v>
      </c>
      <c r="F123" s="33">
        <v>0</v>
      </c>
      <c r="G123" s="33">
        <v>0</v>
      </c>
      <c r="H123" s="33">
        <v>0</v>
      </c>
      <c r="I123" s="33">
        <v>0</v>
      </c>
      <c r="J123" s="34">
        <v>0</v>
      </c>
    </row>
    <row r="124" spans="1:10" ht="15.75">
      <c r="A124" s="32">
        <v>2</v>
      </c>
      <c r="B124" s="26" t="s">
        <v>92</v>
      </c>
      <c r="C124" s="26" t="s">
        <v>92</v>
      </c>
      <c r="D124" s="28" t="s">
        <v>152</v>
      </c>
      <c r="E124" s="33">
        <v>52709</v>
      </c>
      <c r="F124" s="33">
        <v>68337</v>
      </c>
      <c r="G124" s="33">
        <v>52709</v>
      </c>
      <c r="H124" s="33">
        <v>68337</v>
      </c>
      <c r="I124" s="33">
        <v>0</v>
      </c>
      <c r="J124" s="34">
        <v>0</v>
      </c>
    </row>
    <row r="125" spans="1:10" ht="15.75">
      <c r="A125" s="32">
        <v>2</v>
      </c>
      <c r="B125" s="26">
        <v>1</v>
      </c>
      <c r="C125" s="26" t="s">
        <v>92</v>
      </c>
      <c r="D125" s="28" t="s">
        <v>185</v>
      </c>
      <c r="E125" s="33">
        <v>0</v>
      </c>
      <c r="F125" s="33">
        <v>0</v>
      </c>
      <c r="G125" s="33">
        <v>0</v>
      </c>
      <c r="H125" s="33">
        <v>0</v>
      </c>
      <c r="I125" s="33">
        <v>0</v>
      </c>
      <c r="J125" s="34">
        <v>0</v>
      </c>
    </row>
    <row r="126" spans="1:10" ht="15.75">
      <c r="A126" s="32">
        <v>2</v>
      </c>
      <c r="B126" s="26">
        <v>2</v>
      </c>
      <c r="C126" s="26" t="s">
        <v>92</v>
      </c>
      <c r="D126" s="28" t="s">
        <v>186</v>
      </c>
      <c r="E126" s="33">
        <v>0</v>
      </c>
      <c r="F126" s="33">
        <v>0</v>
      </c>
      <c r="G126" s="33">
        <v>0</v>
      </c>
      <c r="H126" s="33">
        <v>0</v>
      </c>
      <c r="I126" s="33">
        <v>0</v>
      </c>
      <c r="J126" s="34">
        <v>0</v>
      </c>
    </row>
    <row r="127" spans="1:10" ht="15.75">
      <c r="A127" s="32">
        <v>2</v>
      </c>
      <c r="B127" s="26">
        <v>3</v>
      </c>
      <c r="C127" s="26" t="s">
        <v>92</v>
      </c>
      <c r="D127" s="28" t="s">
        <v>187</v>
      </c>
      <c r="E127" s="33">
        <v>52709</v>
      </c>
      <c r="F127" s="33">
        <v>68337</v>
      </c>
      <c r="G127" s="33">
        <v>52709</v>
      </c>
      <c r="H127" s="33">
        <v>68337</v>
      </c>
      <c r="I127" s="33">
        <v>0</v>
      </c>
      <c r="J127" s="34">
        <v>0</v>
      </c>
    </row>
    <row r="128" spans="1:10" ht="15.75">
      <c r="A128" s="32">
        <v>3</v>
      </c>
      <c r="B128" s="26" t="s">
        <v>92</v>
      </c>
      <c r="C128" s="26" t="s">
        <v>92</v>
      </c>
      <c r="D128" s="28" t="s">
        <v>156</v>
      </c>
      <c r="E128" s="33">
        <v>310199</v>
      </c>
      <c r="F128" s="33">
        <v>6171043</v>
      </c>
      <c r="G128" s="33">
        <v>310199</v>
      </c>
      <c r="H128" s="33">
        <v>2950103</v>
      </c>
      <c r="I128" s="33">
        <v>0</v>
      </c>
      <c r="J128" s="34">
        <v>3220940</v>
      </c>
    </row>
    <row r="129" spans="1:10" ht="15.75">
      <c r="A129" s="32">
        <v>3</v>
      </c>
      <c r="B129" s="26">
        <v>1</v>
      </c>
      <c r="C129" s="26" t="s">
        <v>92</v>
      </c>
      <c r="D129" s="28" t="s">
        <v>188</v>
      </c>
      <c r="E129" s="33">
        <v>0</v>
      </c>
      <c r="F129" s="33">
        <v>0</v>
      </c>
      <c r="G129" s="33">
        <v>0</v>
      </c>
      <c r="H129" s="33">
        <v>0</v>
      </c>
      <c r="I129" s="33">
        <v>0</v>
      </c>
      <c r="J129" s="34">
        <v>0</v>
      </c>
    </row>
    <row r="130" spans="1:10" ht="15.75">
      <c r="A130" s="32">
        <v>3</v>
      </c>
      <c r="B130" s="26">
        <v>2</v>
      </c>
      <c r="C130" s="26" t="s">
        <v>92</v>
      </c>
      <c r="D130" s="28" t="s">
        <v>189</v>
      </c>
      <c r="E130" s="33">
        <v>0</v>
      </c>
      <c r="F130" s="33">
        <v>0</v>
      </c>
      <c r="G130" s="33">
        <v>0</v>
      </c>
      <c r="H130" s="33">
        <v>0</v>
      </c>
      <c r="I130" s="33">
        <v>0</v>
      </c>
      <c r="J130" s="34">
        <v>0</v>
      </c>
    </row>
    <row r="131" spans="1:10" ht="15.75">
      <c r="A131" s="32">
        <v>3</v>
      </c>
      <c r="B131" s="26">
        <v>3</v>
      </c>
      <c r="C131" s="26" t="s">
        <v>92</v>
      </c>
      <c r="D131" s="28" t="s">
        <v>190</v>
      </c>
      <c r="E131" s="33">
        <v>0</v>
      </c>
      <c r="F131" s="33">
        <v>1540000</v>
      </c>
      <c r="G131" s="33">
        <v>0</v>
      </c>
      <c r="H131" s="33">
        <v>0</v>
      </c>
      <c r="I131" s="33">
        <v>0</v>
      </c>
      <c r="J131" s="34">
        <v>1540000</v>
      </c>
    </row>
    <row r="132" spans="1:10" ht="15.75">
      <c r="A132" s="32">
        <v>3</v>
      </c>
      <c r="B132" s="26">
        <v>4</v>
      </c>
      <c r="C132" s="26" t="s">
        <v>92</v>
      </c>
      <c r="D132" s="28" t="s">
        <v>160</v>
      </c>
      <c r="E132" s="33">
        <v>310199</v>
      </c>
      <c r="F132" s="33">
        <v>4631043</v>
      </c>
      <c r="G132" s="33">
        <v>310199</v>
      </c>
      <c r="H132" s="33">
        <v>2950103</v>
      </c>
      <c r="I132" s="33">
        <v>0</v>
      </c>
      <c r="J132" s="34">
        <v>1680940</v>
      </c>
    </row>
    <row r="133" spans="1:10" ht="15.75">
      <c r="A133" s="32">
        <v>4</v>
      </c>
      <c r="B133" s="26" t="s">
        <v>92</v>
      </c>
      <c r="C133" s="26" t="s">
        <v>92</v>
      </c>
      <c r="D133" s="28" t="s">
        <v>161</v>
      </c>
      <c r="E133" s="33">
        <v>0</v>
      </c>
      <c r="F133" s="33">
        <v>0</v>
      </c>
      <c r="G133" s="33">
        <v>0</v>
      </c>
      <c r="H133" s="33">
        <v>0</v>
      </c>
      <c r="I133" s="33">
        <v>0</v>
      </c>
      <c r="J133" s="34">
        <v>0</v>
      </c>
    </row>
    <row r="134" spans="1:10" ht="15.75">
      <c r="A134" s="32">
        <v>4</v>
      </c>
      <c r="B134" s="26">
        <v>1</v>
      </c>
      <c r="C134" s="26" t="s">
        <v>92</v>
      </c>
      <c r="D134" s="28" t="s">
        <v>162</v>
      </c>
      <c r="E134" s="33">
        <v>0</v>
      </c>
      <c r="F134" s="33">
        <v>0</v>
      </c>
      <c r="G134" s="33">
        <v>0</v>
      </c>
      <c r="H134" s="33">
        <v>0</v>
      </c>
      <c r="I134" s="33">
        <v>0</v>
      </c>
      <c r="J134" s="34">
        <v>0</v>
      </c>
    </row>
    <row r="135" spans="1:10" ht="15.75">
      <c r="A135" s="32">
        <v>4</v>
      </c>
      <c r="B135" s="26">
        <v>2</v>
      </c>
      <c r="C135" s="26" t="s">
        <v>92</v>
      </c>
      <c r="D135" s="28" t="s">
        <v>163</v>
      </c>
      <c r="E135" s="33">
        <v>0</v>
      </c>
      <c r="F135" s="33">
        <v>0</v>
      </c>
      <c r="G135" s="33">
        <v>0</v>
      </c>
      <c r="H135" s="33">
        <v>0</v>
      </c>
      <c r="I135" s="33">
        <v>0</v>
      </c>
      <c r="J135" s="34">
        <v>0</v>
      </c>
    </row>
    <row r="136" spans="1:10" ht="15.75">
      <c r="A136" s="32">
        <v>4</v>
      </c>
      <c r="B136" s="26">
        <v>3</v>
      </c>
      <c r="C136" s="26" t="s">
        <v>92</v>
      </c>
      <c r="D136" s="28" t="s">
        <v>164</v>
      </c>
      <c r="E136" s="33">
        <v>0</v>
      </c>
      <c r="F136" s="33">
        <v>0</v>
      </c>
      <c r="G136" s="33">
        <v>0</v>
      </c>
      <c r="H136" s="33">
        <v>0</v>
      </c>
      <c r="I136" s="33">
        <v>0</v>
      </c>
      <c r="J136" s="34">
        <v>0</v>
      </c>
    </row>
    <row r="137" spans="1:10" ht="15.75">
      <c r="A137" s="32">
        <v>4</v>
      </c>
      <c r="B137" s="26">
        <v>4</v>
      </c>
      <c r="C137" s="26" t="s">
        <v>92</v>
      </c>
      <c r="D137" s="28" t="s">
        <v>165</v>
      </c>
      <c r="E137" s="33">
        <v>0</v>
      </c>
      <c r="F137" s="33">
        <v>0</v>
      </c>
      <c r="G137" s="33">
        <v>0</v>
      </c>
      <c r="H137" s="33">
        <v>0</v>
      </c>
      <c r="I137" s="33">
        <v>0</v>
      </c>
      <c r="J137" s="34">
        <v>0</v>
      </c>
    </row>
    <row r="138" spans="1:10" ht="15.75">
      <c r="A138" s="32">
        <v>4</v>
      </c>
      <c r="B138" s="26">
        <v>5</v>
      </c>
      <c r="C138" s="26" t="s">
        <v>92</v>
      </c>
      <c r="D138" s="28" t="s">
        <v>166</v>
      </c>
      <c r="E138" s="33">
        <v>0</v>
      </c>
      <c r="F138" s="33">
        <v>0</v>
      </c>
      <c r="G138" s="33">
        <v>0</v>
      </c>
      <c r="H138" s="33">
        <v>0</v>
      </c>
      <c r="I138" s="33">
        <v>0</v>
      </c>
      <c r="J138" s="34">
        <v>0</v>
      </c>
    </row>
    <row r="139" spans="1:10" ht="15.75">
      <c r="A139" s="32">
        <v>5</v>
      </c>
      <c r="B139" s="26" t="s">
        <v>92</v>
      </c>
      <c r="C139" s="26" t="s">
        <v>92</v>
      </c>
      <c r="D139" s="28" t="s">
        <v>168</v>
      </c>
      <c r="E139" s="33">
        <v>0</v>
      </c>
      <c r="F139" s="33">
        <v>0</v>
      </c>
      <c r="G139" s="33">
        <v>0</v>
      </c>
      <c r="H139" s="33">
        <v>0</v>
      </c>
      <c r="I139" s="33">
        <v>0</v>
      </c>
      <c r="J139" s="34">
        <v>0</v>
      </c>
    </row>
    <row r="140" spans="1:10" ht="15.75">
      <c r="A140" s="32">
        <v>5</v>
      </c>
      <c r="B140" s="26">
        <v>1</v>
      </c>
      <c r="C140" s="26" t="s">
        <v>92</v>
      </c>
      <c r="D140" s="28" t="s">
        <v>169</v>
      </c>
      <c r="E140" s="33">
        <v>0</v>
      </c>
      <c r="F140" s="33">
        <v>0</v>
      </c>
      <c r="G140" s="33">
        <v>0</v>
      </c>
      <c r="H140" s="33">
        <v>0</v>
      </c>
      <c r="I140" s="33">
        <v>0</v>
      </c>
      <c r="J140" s="34">
        <v>0</v>
      </c>
    </row>
    <row r="141" spans="1:10" ht="16.5" thickBot="1">
      <c r="A141" s="35">
        <v>5</v>
      </c>
      <c r="B141" s="36">
        <v>2</v>
      </c>
      <c r="C141" s="36" t="s">
        <v>92</v>
      </c>
      <c r="D141" s="37" t="s">
        <v>170</v>
      </c>
      <c r="E141" s="38">
        <v>0</v>
      </c>
      <c r="F141" s="38">
        <v>0</v>
      </c>
      <c r="G141" s="38">
        <v>0</v>
      </c>
      <c r="H141" s="38">
        <v>0</v>
      </c>
      <c r="I141" s="38">
        <v>0</v>
      </c>
      <c r="J141" s="39">
        <v>0</v>
      </c>
    </row>
    <row r="143" spans="1:10" ht="15.75">
      <c r="A143" s="88" t="s">
        <v>72</v>
      </c>
      <c r="B143" s="88"/>
      <c r="C143" s="88"/>
      <c r="I143" s="89" t="s">
        <v>73</v>
      </c>
      <c r="J143" s="90"/>
    </row>
    <row r="144" spans="1:10" ht="15.75">
      <c r="A144" s="91" t="s">
        <v>74</v>
      </c>
      <c r="B144" s="91"/>
      <c r="C144" s="91"/>
      <c r="D144" s="92" t="s">
        <v>75</v>
      </c>
      <c r="E144" s="92"/>
      <c r="F144" s="92"/>
      <c r="G144" s="92"/>
      <c r="H144" s="92"/>
      <c r="I144" s="93" t="s">
        <v>76</v>
      </c>
      <c r="J144" s="94"/>
    </row>
    <row r="145" spans="5:10" ht="19.5">
      <c r="E145" s="95" t="s">
        <v>77</v>
      </c>
      <c r="F145" s="96"/>
      <c r="G145" s="96"/>
      <c r="H145" s="96"/>
      <c r="I145" s="97" t="s">
        <v>191</v>
      </c>
      <c r="J145" s="97"/>
    </row>
    <row r="146" spans="5:10" ht="16.5" thickBot="1">
      <c r="E146" s="98" t="s">
        <v>213</v>
      </c>
      <c r="F146" s="98"/>
      <c r="G146" s="98"/>
      <c r="H146" s="98"/>
      <c r="I146" s="99" t="s">
        <v>80</v>
      </c>
      <c r="J146" s="99"/>
    </row>
    <row r="147" spans="1:10" ht="15.75">
      <c r="A147" s="103" t="s">
        <v>81</v>
      </c>
      <c r="B147" s="104"/>
      <c r="C147" s="104"/>
      <c r="D147" s="104"/>
      <c r="E147" s="104" t="s">
        <v>82</v>
      </c>
      <c r="F147" s="104"/>
      <c r="G147" s="104" t="s">
        <v>144</v>
      </c>
      <c r="H147" s="104"/>
      <c r="I147" s="104" t="s">
        <v>145</v>
      </c>
      <c r="J147" s="105"/>
    </row>
    <row r="148" spans="1:10" ht="15.75">
      <c r="A148" s="42" t="s">
        <v>85</v>
      </c>
      <c r="B148" s="43" t="s">
        <v>86</v>
      </c>
      <c r="C148" s="43" t="s">
        <v>87</v>
      </c>
      <c r="D148" s="43" t="s">
        <v>88</v>
      </c>
      <c r="E148" s="43" t="s">
        <v>89</v>
      </c>
      <c r="F148" s="43" t="s">
        <v>90</v>
      </c>
      <c r="G148" s="43" t="s">
        <v>89</v>
      </c>
      <c r="H148" s="43" t="s">
        <v>91</v>
      </c>
      <c r="I148" s="43" t="s">
        <v>89</v>
      </c>
      <c r="J148" s="44" t="s">
        <v>91</v>
      </c>
    </row>
    <row r="149" spans="1:10" ht="15.75">
      <c r="A149" s="32">
        <v>7</v>
      </c>
      <c r="B149" s="26" t="s">
        <v>92</v>
      </c>
      <c r="C149" s="26" t="s">
        <v>92</v>
      </c>
      <c r="D149" s="28" t="s">
        <v>192</v>
      </c>
      <c r="E149" s="33">
        <v>0</v>
      </c>
      <c r="F149" s="33">
        <v>0</v>
      </c>
      <c r="G149" s="33">
        <v>0</v>
      </c>
      <c r="H149" s="33">
        <v>0</v>
      </c>
      <c r="I149" s="33">
        <v>0</v>
      </c>
      <c r="J149" s="34">
        <v>0</v>
      </c>
    </row>
    <row r="150" spans="1:10" ht="15.75">
      <c r="A150" s="32" t="s">
        <v>92</v>
      </c>
      <c r="B150" s="26" t="s">
        <v>92</v>
      </c>
      <c r="C150" s="26" t="s">
        <v>92</v>
      </c>
      <c r="D150" s="28" t="s">
        <v>193</v>
      </c>
      <c r="E150" s="33">
        <v>5341973</v>
      </c>
      <c r="F150" s="33">
        <v>85659559</v>
      </c>
      <c r="G150" s="33">
        <v>5339973</v>
      </c>
      <c r="H150" s="33">
        <v>66028294</v>
      </c>
      <c r="I150" s="33">
        <v>2000</v>
      </c>
      <c r="J150" s="34">
        <v>19631265</v>
      </c>
    </row>
    <row r="151" spans="1:10" ht="15.75">
      <c r="A151" s="32">
        <v>29</v>
      </c>
      <c r="B151" s="26">
        <v>2</v>
      </c>
      <c r="C151" s="26" t="s">
        <v>92</v>
      </c>
      <c r="D151" s="28" t="s">
        <v>194</v>
      </c>
      <c r="E151" s="33">
        <v>315100</v>
      </c>
      <c r="F151" s="33">
        <v>727460</v>
      </c>
      <c r="G151" s="33">
        <v>315100</v>
      </c>
      <c r="H151" s="33">
        <v>727460</v>
      </c>
      <c r="I151" s="33">
        <v>0</v>
      </c>
      <c r="J151" s="34">
        <v>0</v>
      </c>
    </row>
    <row r="152" spans="1:10" ht="15.75">
      <c r="A152" s="32">
        <v>29</v>
      </c>
      <c r="B152" s="26">
        <v>3</v>
      </c>
      <c r="C152" s="26" t="s">
        <v>92</v>
      </c>
      <c r="D152" s="28" t="s">
        <v>195</v>
      </c>
      <c r="E152" s="33">
        <v>3450245</v>
      </c>
      <c r="F152" s="33">
        <v>16163893</v>
      </c>
      <c r="G152" s="33">
        <v>3450245</v>
      </c>
      <c r="H152" s="33">
        <v>16163893</v>
      </c>
      <c r="I152" s="33">
        <v>0</v>
      </c>
      <c r="J152" s="34">
        <v>0</v>
      </c>
    </row>
    <row r="153" spans="1:10" ht="15.75">
      <c r="A153" s="32">
        <v>29</v>
      </c>
      <c r="B153" s="26">
        <v>5</v>
      </c>
      <c r="C153" s="26" t="s">
        <v>92</v>
      </c>
      <c r="D153" s="28" t="s">
        <v>196</v>
      </c>
      <c r="E153" s="33">
        <v>0</v>
      </c>
      <c r="F153" s="33">
        <v>4466</v>
      </c>
      <c r="G153" s="33">
        <v>0</v>
      </c>
      <c r="H153" s="33">
        <v>4466</v>
      </c>
      <c r="I153" s="33">
        <v>0</v>
      </c>
      <c r="J153" s="34">
        <v>0</v>
      </c>
    </row>
    <row r="154" spans="1:10" ht="15.75">
      <c r="A154" s="32">
        <v>29</v>
      </c>
      <c r="B154" s="26">
        <v>10</v>
      </c>
      <c r="C154" s="26" t="s">
        <v>92</v>
      </c>
      <c r="D154" s="28" t="s">
        <v>197</v>
      </c>
      <c r="E154" s="33">
        <v>0</v>
      </c>
      <c r="F154" s="33">
        <v>0</v>
      </c>
      <c r="G154" s="33">
        <v>0</v>
      </c>
      <c r="H154" s="33">
        <v>0</v>
      </c>
      <c r="I154" s="33">
        <v>0</v>
      </c>
      <c r="J154" s="34">
        <v>0</v>
      </c>
    </row>
    <row r="155" spans="1:10" ht="15.75">
      <c r="A155" s="32"/>
      <c r="B155" s="26"/>
      <c r="C155" s="26"/>
      <c r="D155" s="28" t="s">
        <v>198</v>
      </c>
      <c r="E155" s="33">
        <v>0</v>
      </c>
      <c r="F155" s="33">
        <v>0</v>
      </c>
      <c r="G155" s="33">
        <v>0</v>
      </c>
      <c r="H155" s="33">
        <v>0</v>
      </c>
      <c r="I155" s="33">
        <v>0</v>
      </c>
      <c r="J155" s="34">
        <v>0</v>
      </c>
    </row>
    <row r="156" spans="1:10" ht="15.75">
      <c r="A156" s="32"/>
      <c r="B156" s="26"/>
      <c r="C156" s="26"/>
      <c r="D156" s="28" t="s">
        <v>199</v>
      </c>
      <c r="E156" s="33">
        <v>0</v>
      </c>
      <c r="F156" s="33">
        <v>0</v>
      </c>
      <c r="G156" s="33">
        <v>0</v>
      </c>
      <c r="H156" s="33">
        <v>0</v>
      </c>
      <c r="I156" s="33">
        <v>0</v>
      </c>
      <c r="J156" s="34">
        <v>0</v>
      </c>
    </row>
    <row r="157" spans="1:10" ht="15.75">
      <c r="A157" s="32" t="s">
        <v>92</v>
      </c>
      <c r="B157" s="26" t="s">
        <v>92</v>
      </c>
      <c r="C157" s="26" t="s">
        <v>92</v>
      </c>
      <c r="D157" s="28" t="s">
        <v>200</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92</v>
      </c>
      <c r="B165" s="26" t="s">
        <v>92</v>
      </c>
      <c r="C165" s="26" t="s">
        <v>92</v>
      </c>
      <c r="D165" s="28" t="s">
        <v>201</v>
      </c>
      <c r="E165" s="33">
        <v>9107318</v>
      </c>
      <c r="F165" s="33">
        <v>102555378</v>
      </c>
      <c r="G165" s="33"/>
      <c r="H165" s="33"/>
      <c r="I165" s="33"/>
      <c r="J165" s="34"/>
    </row>
    <row r="166" spans="1:10" ht="15.75">
      <c r="A166" s="32" t="s">
        <v>92</v>
      </c>
      <c r="B166" s="26" t="s">
        <v>92</v>
      </c>
      <c r="C166" s="26" t="s">
        <v>92</v>
      </c>
      <c r="D166" s="28" t="s">
        <v>202</v>
      </c>
      <c r="E166" s="33">
        <v>180847956</v>
      </c>
      <c r="F166" s="33">
        <v>180847956</v>
      </c>
      <c r="G166" s="33"/>
      <c r="H166" s="33"/>
      <c r="I166" s="33"/>
      <c r="J166" s="34"/>
    </row>
    <row r="167" spans="1:10" ht="15.75">
      <c r="A167" s="32" t="s">
        <v>92</v>
      </c>
      <c r="B167" s="26" t="s">
        <v>92</v>
      </c>
      <c r="C167" s="26" t="s">
        <v>92</v>
      </c>
      <c r="D167" s="28" t="s">
        <v>203</v>
      </c>
      <c r="E167" s="33">
        <v>189955274</v>
      </c>
      <c r="F167" s="33">
        <v>283403334</v>
      </c>
      <c r="G167" s="33"/>
      <c r="H167" s="33"/>
      <c r="I167" s="33"/>
      <c r="J167" s="34"/>
    </row>
    <row r="168" spans="1:10" ht="15.75">
      <c r="A168" s="32" t="s">
        <v>92</v>
      </c>
      <c r="B168" s="26" t="s">
        <v>92</v>
      </c>
      <c r="C168" s="26" t="s">
        <v>92</v>
      </c>
      <c r="D168" s="28" t="s">
        <v>204</v>
      </c>
      <c r="E168" s="33">
        <v>39948</v>
      </c>
      <c r="F168" s="33">
        <v>0</v>
      </c>
      <c r="G168" s="33"/>
      <c r="H168" s="33"/>
      <c r="I168" s="33"/>
      <c r="J168" s="34"/>
    </row>
    <row r="169" spans="1:10" ht="15.75">
      <c r="A169" s="32" t="s">
        <v>92</v>
      </c>
      <c r="B169" s="26" t="s">
        <v>92</v>
      </c>
      <c r="C169" s="26" t="s">
        <v>92</v>
      </c>
      <c r="D169" s="28" t="s">
        <v>205</v>
      </c>
      <c r="E169" s="33">
        <v>180887904</v>
      </c>
      <c r="F169" s="33">
        <v>0</v>
      </c>
      <c r="G169" s="33"/>
      <c r="H169" s="33"/>
      <c r="I169" s="33"/>
      <c r="J169" s="34"/>
    </row>
    <row r="170" spans="1:10" ht="15.75">
      <c r="A170" s="32" t="s">
        <v>92</v>
      </c>
      <c r="B170" s="26" t="s">
        <v>92</v>
      </c>
      <c r="C170" s="26" t="s">
        <v>92</v>
      </c>
      <c r="D170" s="28" t="s">
        <v>140</v>
      </c>
      <c r="E170" s="33">
        <v>129795000</v>
      </c>
      <c r="F170" s="33">
        <v>0</v>
      </c>
      <c r="G170" s="33"/>
      <c r="H170" s="33"/>
      <c r="I170" s="33"/>
      <c r="J170" s="34"/>
    </row>
    <row r="171" spans="1:10" ht="15.75">
      <c r="A171" s="32" t="s">
        <v>92</v>
      </c>
      <c r="B171" s="26" t="s">
        <v>92</v>
      </c>
      <c r="C171" s="26" t="s">
        <v>92</v>
      </c>
      <c r="D171" s="28" t="s">
        <v>141</v>
      </c>
      <c r="E171" s="33">
        <v>8147000</v>
      </c>
      <c r="F171" s="33">
        <v>0</v>
      </c>
      <c r="G171" s="33"/>
      <c r="H171" s="33"/>
      <c r="I171" s="33"/>
      <c r="J171" s="34"/>
    </row>
    <row r="172" spans="1:10" ht="16.5" thickBot="1">
      <c r="A172" s="35" t="s">
        <v>92</v>
      </c>
      <c r="B172" s="36" t="s">
        <v>92</v>
      </c>
      <c r="C172" s="36" t="s">
        <v>92</v>
      </c>
      <c r="D172" s="37" t="s">
        <v>142</v>
      </c>
      <c r="E172" s="38">
        <v>91533350</v>
      </c>
      <c r="F172" s="38">
        <v>0</v>
      </c>
      <c r="G172" s="38"/>
      <c r="H172" s="38"/>
      <c r="I172" s="38"/>
      <c r="J172" s="39"/>
    </row>
    <row r="173" ht="15.75">
      <c r="A173" s="40" t="s">
        <v>206</v>
      </c>
    </row>
    <row r="174" ht="15.75">
      <c r="A174" s="40" t="s">
        <v>207</v>
      </c>
    </row>
    <row r="175" ht="15.75">
      <c r="A175" s="41" t="s">
        <v>208</v>
      </c>
    </row>
    <row r="176" ht="15.75">
      <c r="A176" s="41" t="s">
        <v>209</v>
      </c>
    </row>
    <row r="177" spans="1:9" ht="15.75">
      <c r="A177" s="41" t="s">
        <v>210</v>
      </c>
      <c r="I177" s="27" t="s">
        <v>211</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6:C66"/>
    <mergeCell ref="I66:J66"/>
    <mergeCell ref="A67:C67"/>
    <mergeCell ref="D67:H67"/>
    <mergeCell ref="I67:J67"/>
    <mergeCell ref="E68:H68"/>
    <mergeCell ref="I68:J68"/>
    <mergeCell ref="E69:H69"/>
    <mergeCell ref="I69:J69"/>
    <mergeCell ref="A70:D70"/>
    <mergeCell ref="E70:F70"/>
    <mergeCell ref="G70:H70"/>
    <mergeCell ref="I70:J70"/>
    <mergeCell ref="A94:C94"/>
    <mergeCell ref="I94:J94"/>
    <mergeCell ref="A95:C95"/>
    <mergeCell ref="D95:H95"/>
    <mergeCell ref="I95:J95"/>
    <mergeCell ref="E96:H96"/>
    <mergeCell ref="I96:J96"/>
    <mergeCell ref="E97:H97"/>
    <mergeCell ref="I97:J97"/>
    <mergeCell ref="A98:D98"/>
    <mergeCell ref="E98:F98"/>
    <mergeCell ref="G98:H98"/>
    <mergeCell ref="I98:J98"/>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K177"/>
  <sheetViews>
    <sheetView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8" t="s">
        <v>72</v>
      </c>
      <c r="B1" s="88"/>
      <c r="C1" s="88"/>
      <c r="I1" s="89" t="s">
        <v>73</v>
      </c>
      <c r="J1" s="90"/>
      <c r="K1" s="19" t="s">
        <v>15</v>
      </c>
    </row>
    <row r="2" spans="1:10" ht="15.75">
      <c r="A2" s="91" t="s">
        <v>74</v>
      </c>
      <c r="B2" s="91"/>
      <c r="C2" s="91"/>
      <c r="D2" s="92" t="s">
        <v>75</v>
      </c>
      <c r="E2" s="92"/>
      <c r="F2" s="92"/>
      <c r="G2" s="92"/>
      <c r="H2" s="92"/>
      <c r="I2" s="93" t="s">
        <v>76</v>
      </c>
      <c r="J2" s="94"/>
    </row>
    <row r="3" spans="5:10" ht="19.5">
      <c r="E3" s="95" t="s">
        <v>77</v>
      </c>
      <c r="F3" s="96"/>
      <c r="G3" s="96"/>
      <c r="H3" s="96"/>
      <c r="I3" s="97" t="s">
        <v>78</v>
      </c>
      <c r="J3" s="97"/>
    </row>
    <row r="4" spans="5:10" ht="16.5" thickBot="1">
      <c r="E4" s="98" t="s">
        <v>214</v>
      </c>
      <c r="F4" s="98"/>
      <c r="G4" s="98"/>
      <c r="H4" s="98"/>
      <c r="I4" s="99" t="s">
        <v>80</v>
      </c>
      <c r="J4" s="99"/>
    </row>
    <row r="5" spans="1:10" ht="15.75">
      <c r="A5" s="100" t="s">
        <v>81</v>
      </c>
      <c r="B5" s="101"/>
      <c r="C5" s="101"/>
      <c r="D5" s="101"/>
      <c r="E5" s="101" t="s">
        <v>82</v>
      </c>
      <c r="F5" s="101"/>
      <c r="G5" s="101" t="s">
        <v>83</v>
      </c>
      <c r="H5" s="101"/>
      <c r="I5" s="101" t="s">
        <v>84</v>
      </c>
      <c r="J5" s="10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33">
        <v>18209350</v>
      </c>
      <c r="F7" s="33">
        <v>156579127</v>
      </c>
      <c r="G7" s="33">
        <v>18209350</v>
      </c>
      <c r="H7" s="33">
        <v>145257471</v>
      </c>
      <c r="I7" s="33">
        <v>0</v>
      </c>
      <c r="J7" s="34">
        <v>11321656</v>
      </c>
    </row>
    <row r="8" spans="1:10" ht="15.75">
      <c r="A8" s="32">
        <v>1</v>
      </c>
      <c r="B8" s="26" t="s">
        <v>92</v>
      </c>
      <c r="C8" s="26" t="s">
        <v>92</v>
      </c>
      <c r="D8" s="28" t="s">
        <v>94</v>
      </c>
      <c r="E8" s="33">
        <v>8974508</v>
      </c>
      <c r="F8" s="33">
        <v>98818397</v>
      </c>
      <c r="G8" s="33">
        <v>8974508</v>
      </c>
      <c r="H8" s="33">
        <v>98818397</v>
      </c>
      <c r="I8" s="33">
        <v>0</v>
      </c>
      <c r="J8" s="34">
        <v>0</v>
      </c>
    </row>
    <row r="9" spans="1:10" ht="15.75">
      <c r="A9" s="32">
        <v>1</v>
      </c>
      <c r="B9" s="26">
        <v>1</v>
      </c>
      <c r="C9" s="26" t="s">
        <v>92</v>
      </c>
      <c r="D9" s="28" t="s">
        <v>95</v>
      </c>
      <c r="E9" s="33">
        <v>15015</v>
      </c>
      <c r="F9" s="33">
        <v>4200623</v>
      </c>
      <c r="G9" s="33">
        <v>15015</v>
      </c>
      <c r="H9" s="33">
        <v>4200623</v>
      </c>
      <c r="I9" s="33">
        <v>0</v>
      </c>
      <c r="J9" s="34">
        <v>0</v>
      </c>
    </row>
    <row r="10" spans="1:10" ht="15.75">
      <c r="A10" s="32">
        <v>1</v>
      </c>
      <c r="B10" s="26">
        <v>2</v>
      </c>
      <c r="C10" s="26" t="s">
        <v>92</v>
      </c>
      <c r="D10" s="28" t="s">
        <v>96</v>
      </c>
      <c r="E10" s="33">
        <v>133964</v>
      </c>
      <c r="F10" s="33">
        <v>4919280</v>
      </c>
      <c r="G10" s="33">
        <v>133964</v>
      </c>
      <c r="H10" s="33">
        <v>4919280</v>
      </c>
      <c r="I10" s="33">
        <v>0</v>
      </c>
      <c r="J10" s="34">
        <v>0</v>
      </c>
    </row>
    <row r="11" spans="1:10" ht="15.75">
      <c r="A11" s="32">
        <v>1</v>
      </c>
      <c r="B11" s="26">
        <v>3</v>
      </c>
      <c r="C11" s="26" t="s">
        <v>92</v>
      </c>
      <c r="D11" s="28" t="s">
        <v>97</v>
      </c>
      <c r="E11" s="33">
        <v>54062</v>
      </c>
      <c r="F11" s="33">
        <v>327946</v>
      </c>
      <c r="G11" s="33">
        <v>54062</v>
      </c>
      <c r="H11" s="33">
        <v>327946</v>
      </c>
      <c r="I11" s="33">
        <v>0</v>
      </c>
      <c r="J11" s="34">
        <v>0</v>
      </c>
    </row>
    <row r="12" spans="1:10" ht="15.75">
      <c r="A12" s="32">
        <v>1</v>
      </c>
      <c r="B12" s="26">
        <v>4</v>
      </c>
      <c r="C12" s="26" t="s">
        <v>92</v>
      </c>
      <c r="D12" s="28" t="s">
        <v>98</v>
      </c>
      <c r="E12" s="33">
        <v>0</v>
      </c>
      <c r="F12" s="33">
        <v>146620</v>
      </c>
      <c r="G12" s="33">
        <v>0</v>
      </c>
      <c r="H12" s="33">
        <v>146620</v>
      </c>
      <c r="I12" s="33">
        <v>0</v>
      </c>
      <c r="J12" s="34">
        <v>0</v>
      </c>
    </row>
    <row r="13" spans="1:10" ht="15.75">
      <c r="A13" s="32">
        <v>1</v>
      </c>
      <c r="B13" s="26">
        <v>5</v>
      </c>
      <c r="C13" s="26" t="s">
        <v>92</v>
      </c>
      <c r="D13" s="28" t="s">
        <v>99</v>
      </c>
      <c r="E13" s="33">
        <v>-6533</v>
      </c>
      <c r="F13" s="33">
        <v>48591</v>
      </c>
      <c r="G13" s="33">
        <v>-6533</v>
      </c>
      <c r="H13" s="33">
        <v>48591</v>
      </c>
      <c r="I13" s="33">
        <v>0</v>
      </c>
      <c r="J13" s="34">
        <v>0</v>
      </c>
    </row>
    <row r="14" spans="1:10" ht="15.75">
      <c r="A14" s="32">
        <v>1</v>
      </c>
      <c r="B14" s="26">
        <v>5</v>
      </c>
      <c r="C14" s="26">
        <v>1</v>
      </c>
      <c r="D14" s="28" t="s">
        <v>100</v>
      </c>
      <c r="E14" s="33">
        <v>0</v>
      </c>
      <c r="F14" s="33">
        <v>0</v>
      </c>
      <c r="G14" s="33">
        <v>0</v>
      </c>
      <c r="H14" s="33">
        <v>0</v>
      </c>
      <c r="I14" s="33">
        <v>0</v>
      </c>
      <c r="J14" s="34">
        <v>0</v>
      </c>
    </row>
    <row r="15" spans="1:10" ht="15.75">
      <c r="A15" s="32">
        <v>1</v>
      </c>
      <c r="B15" s="26">
        <v>5</v>
      </c>
      <c r="C15" s="26">
        <v>2</v>
      </c>
      <c r="D15" s="28" t="s">
        <v>101</v>
      </c>
      <c r="E15" s="33">
        <v>-6533</v>
      </c>
      <c r="F15" s="33">
        <v>48591</v>
      </c>
      <c r="G15" s="33">
        <v>-6533</v>
      </c>
      <c r="H15" s="33">
        <v>48591</v>
      </c>
      <c r="I15" s="33">
        <v>0</v>
      </c>
      <c r="J15" s="34">
        <v>0</v>
      </c>
    </row>
    <row r="16" spans="1:10" ht="15.75">
      <c r="A16" s="32">
        <v>1</v>
      </c>
      <c r="B16" s="26">
        <v>6</v>
      </c>
      <c r="C16" s="26" t="s">
        <v>92</v>
      </c>
      <c r="D16" s="28" t="s">
        <v>102</v>
      </c>
      <c r="E16" s="33">
        <v>8778000</v>
      </c>
      <c r="F16" s="33">
        <v>89175337</v>
      </c>
      <c r="G16" s="33">
        <v>8778000</v>
      </c>
      <c r="H16" s="33">
        <v>89175337</v>
      </c>
      <c r="I16" s="33">
        <v>0</v>
      </c>
      <c r="J16" s="34">
        <v>0</v>
      </c>
    </row>
    <row r="17" spans="1:10" ht="15.75">
      <c r="A17" s="32" t="s">
        <v>92</v>
      </c>
      <c r="B17" s="26" t="s">
        <v>92</v>
      </c>
      <c r="C17" s="26" t="s">
        <v>92</v>
      </c>
      <c r="D17" s="28" t="s">
        <v>103</v>
      </c>
      <c r="E17" s="33">
        <v>0</v>
      </c>
      <c r="F17" s="33">
        <v>0</v>
      </c>
      <c r="G17" s="33">
        <v>0</v>
      </c>
      <c r="H17" s="33">
        <v>0</v>
      </c>
      <c r="I17" s="33">
        <v>0</v>
      </c>
      <c r="J17" s="34">
        <v>0</v>
      </c>
    </row>
    <row r="18" spans="1:10" ht="15.75">
      <c r="A18" s="32" t="s">
        <v>92</v>
      </c>
      <c r="B18" s="26" t="s">
        <v>92</v>
      </c>
      <c r="C18" s="26" t="s">
        <v>92</v>
      </c>
      <c r="D18" s="28" t="s">
        <v>104</v>
      </c>
      <c r="E18" s="33">
        <v>0</v>
      </c>
      <c r="F18" s="33">
        <v>0</v>
      </c>
      <c r="G18" s="33">
        <v>0</v>
      </c>
      <c r="H18" s="33">
        <v>0</v>
      </c>
      <c r="I18" s="33">
        <v>0</v>
      </c>
      <c r="J18" s="34">
        <v>0</v>
      </c>
    </row>
    <row r="19" spans="1:10" ht="15.75">
      <c r="A19" s="32">
        <v>2</v>
      </c>
      <c r="B19" s="26" t="s">
        <v>92</v>
      </c>
      <c r="C19" s="26" t="s">
        <v>92</v>
      </c>
      <c r="D19" s="28" t="s">
        <v>105</v>
      </c>
      <c r="E19" s="33">
        <v>32416</v>
      </c>
      <c r="F19" s="33">
        <v>131004</v>
      </c>
      <c r="G19" s="33">
        <v>32416</v>
      </c>
      <c r="H19" s="33">
        <v>131004</v>
      </c>
      <c r="I19" s="33">
        <v>0</v>
      </c>
      <c r="J19" s="34">
        <v>0</v>
      </c>
    </row>
    <row r="20" spans="1:10" ht="15.75">
      <c r="A20" s="32">
        <v>3</v>
      </c>
      <c r="B20" s="26" t="s">
        <v>92</v>
      </c>
      <c r="C20" s="26" t="s">
        <v>92</v>
      </c>
      <c r="D20" s="28" t="s">
        <v>106</v>
      </c>
      <c r="E20" s="33">
        <v>289826</v>
      </c>
      <c r="F20" s="33">
        <v>5489464</v>
      </c>
      <c r="G20" s="33">
        <v>289826</v>
      </c>
      <c r="H20" s="33">
        <v>5489464</v>
      </c>
      <c r="I20" s="33">
        <v>0</v>
      </c>
      <c r="J20" s="34">
        <v>0</v>
      </c>
    </row>
    <row r="21" spans="1:10" ht="15.75">
      <c r="A21" s="32" t="s">
        <v>92</v>
      </c>
      <c r="B21" s="26" t="s">
        <v>92</v>
      </c>
      <c r="C21" s="26" t="s">
        <v>92</v>
      </c>
      <c r="D21" s="28" t="s">
        <v>107</v>
      </c>
      <c r="E21" s="33">
        <v>0</v>
      </c>
      <c r="F21" s="33">
        <v>0</v>
      </c>
      <c r="G21" s="33">
        <v>0</v>
      </c>
      <c r="H21" s="33">
        <v>0</v>
      </c>
      <c r="I21" s="33">
        <v>0</v>
      </c>
      <c r="J21" s="34">
        <v>0</v>
      </c>
    </row>
    <row r="22" spans="1:10" ht="15.75">
      <c r="A22" s="32">
        <v>4</v>
      </c>
      <c r="B22" s="26" t="s">
        <v>92</v>
      </c>
      <c r="C22" s="26" t="s">
        <v>92</v>
      </c>
      <c r="D22" s="28" t="s">
        <v>108</v>
      </c>
      <c r="E22" s="33">
        <v>38501</v>
      </c>
      <c r="F22" s="33">
        <v>946137</v>
      </c>
      <c r="G22" s="33">
        <v>38501</v>
      </c>
      <c r="H22" s="33">
        <v>946137</v>
      </c>
      <c r="I22" s="33">
        <v>0</v>
      </c>
      <c r="J22" s="34">
        <v>0</v>
      </c>
    </row>
    <row r="23" spans="1:10" ht="15.75">
      <c r="A23" s="32">
        <v>4</v>
      </c>
      <c r="B23" s="26">
        <v>1</v>
      </c>
      <c r="C23" s="26" t="s">
        <v>92</v>
      </c>
      <c r="D23" s="28" t="s">
        <v>109</v>
      </c>
      <c r="E23" s="33">
        <v>38501</v>
      </c>
      <c r="F23" s="33">
        <v>913518</v>
      </c>
      <c r="G23" s="33">
        <v>38501</v>
      </c>
      <c r="H23" s="33">
        <v>913518</v>
      </c>
      <c r="I23" s="33">
        <v>0</v>
      </c>
      <c r="J23" s="34">
        <v>0</v>
      </c>
    </row>
    <row r="24" spans="1:10" ht="15.75">
      <c r="A24" s="32">
        <v>4</v>
      </c>
      <c r="B24" s="26">
        <v>5</v>
      </c>
      <c r="C24" s="26" t="s">
        <v>92</v>
      </c>
      <c r="D24" s="28" t="s">
        <v>110</v>
      </c>
      <c r="E24" s="33">
        <v>0</v>
      </c>
      <c r="F24" s="33">
        <v>32619</v>
      </c>
      <c r="G24" s="33">
        <v>0</v>
      </c>
      <c r="H24" s="33">
        <v>32619</v>
      </c>
      <c r="I24" s="33">
        <v>0</v>
      </c>
      <c r="J24" s="34">
        <v>0</v>
      </c>
    </row>
    <row r="25" spans="1:10" ht="15.75">
      <c r="A25" s="32">
        <v>5</v>
      </c>
      <c r="B25" s="26" t="s">
        <v>92</v>
      </c>
      <c r="C25" s="26" t="s">
        <v>92</v>
      </c>
      <c r="D25" s="28" t="s">
        <v>111</v>
      </c>
      <c r="E25" s="33">
        <v>0</v>
      </c>
      <c r="F25" s="33">
        <v>0</v>
      </c>
      <c r="G25" s="33">
        <v>0</v>
      </c>
      <c r="H25" s="33">
        <v>0</v>
      </c>
      <c r="I25" s="33">
        <v>0</v>
      </c>
      <c r="J25" s="34">
        <v>0</v>
      </c>
    </row>
    <row r="26" spans="1:10" ht="15.75">
      <c r="A26" s="32">
        <v>5</v>
      </c>
      <c r="B26" s="26">
        <v>1</v>
      </c>
      <c r="C26" s="26" t="s">
        <v>92</v>
      </c>
      <c r="D26" s="28" t="s">
        <v>112</v>
      </c>
      <c r="E26" s="33">
        <v>0</v>
      </c>
      <c r="F26" s="33">
        <v>0</v>
      </c>
      <c r="G26" s="33">
        <v>0</v>
      </c>
      <c r="H26" s="33">
        <v>0</v>
      </c>
      <c r="I26" s="33">
        <v>0</v>
      </c>
      <c r="J26" s="34">
        <v>0</v>
      </c>
    </row>
    <row r="27" spans="1:10" ht="15.75">
      <c r="A27" s="32">
        <v>5</v>
      </c>
      <c r="B27" s="26">
        <v>2</v>
      </c>
      <c r="C27" s="26" t="s">
        <v>92</v>
      </c>
      <c r="D27" s="28" t="s">
        <v>113</v>
      </c>
      <c r="E27" s="33">
        <v>0</v>
      </c>
      <c r="F27" s="33">
        <v>0</v>
      </c>
      <c r="G27" s="33">
        <v>0</v>
      </c>
      <c r="H27" s="33">
        <v>0</v>
      </c>
      <c r="I27" s="33">
        <v>0</v>
      </c>
      <c r="J27" s="34">
        <v>0</v>
      </c>
    </row>
    <row r="28" spans="1:10" ht="16.5" thickBot="1">
      <c r="A28" s="35">
        <v>5</v>
      </c>
      <c r="B28" s="36">
        <v>3</v>
      </c>
      <c r="C28" s="36" t="s">
        <v>92</v>
      </c>
      <c r="D28" s="37" t="s">
        <v>114</v>
      </c>
      <c r="E28" s="38">
        <v>0</v>
      </c>
      <c r="F28" s="38">
        <v>0</v>
      </c>
      <c r="G28" s="38">
        <v>0</v>
      </c>
      <c r="H28" s="38">
        <v>0</v>
      </c>
      <c r="I28" s="38">
        <v>0</v>
      </c>
      <c r="J28" s="39">
        <v>0</v>
      </c>
    </row>
    <row r="30" spans="1:10" ht="15.75">
      <c r="A30" s="88" t="s">
        <v>72</v>
      </c>
      <c r="B30" s="88"/>
      <c r="C30" s="88"/>
      <c r="I30" s="89" t="s">
        <v>73</v>
      </c>
      <c r="J30" s="90"/>
    </row>
    <row r="31" spans="1:10" ht="15.75">
      <c r="A31" s="91" t="s">
        <v>74</v>
      </c>
      <c r="B31" s="91"/>
      <c r="C31" s="91"/>
      <c r="D31" s="92" t="s">
        <v>75</v>
      </c>
      <c r="E31" s="92"/>
      <c r="F31" s="92"/>
      <c r="G31" s="92"/>
      <c r="H31" s="92"/>
      <c r="I31" s="93" t="s">
        <v>76</v>
      </c>
      <c r="J31" s="94"/>
    </row>
    <row r="32" spans="5:10" ht="19.5">
      <c r="E32" s="95" t="s">
        <v>77</v>
      </c>
      <c r="F32" s="96"/>
      <c r="G32" s="96"/>
      <c r="H32" s="96"/>
      <c r="I32" s="97" t="s">
        <v>115</v>
      </c>
      <c r="J32" s="97"/>
    </row>
    <row r="33" spans="5:10" ht="16.5" thickBot="1">
      <c r="E33" s="98" t="s">
        <v>214</v>
      </c>
      <c r="F33" s="98"/>
      <c r="G33" s="98"/>
      <c r="H33" s="98"/>
      <c r="I33" s="99" t="s">
        <v>80</v>
      </c>
      <c r="J33" s="99"/>
    </row>
    <row r="34" spans="1:10" ht="15.75">
      <c r="A34" s="100" t="s">
        <v>81</v>
      </c>
      <c r="B34" s="101"/>
      <c r="C34" s="101"/>
      <c r="D34" s="101"/>
      <c r="E34" s="101" t="s">
        <v>82</v>
      </c>
      <c r="F34" s="101"/>
      <c r="G34" s="101" t="s">
        <v>83</v>
      </c>
      <c r="H34" s="101"/>
      <c r="I34" s="101" t="s">
        <v>84</v>
      </c>
      <c r="J34" s="10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33">
        <v>8249110</v>
      </c>
      <c r="F36" s="33">
        <v>48351569</v>
      </c>
      <c r="G36" s="33">
        <v>8249110</v>
      </c>
      <c r="H36" s="33">
        <v>37029913</v>
      </c>
      <c r="I36" s="33">
        <v>0</v>
      </c>
      <c r="J36" s="34">
        <v>11321656</v>
      </c>
    </row>
    <row r="37" spans="1:10" ht="15.75">
      <c r="A37" s="32">
        <v>6</v>
      </c>
      <c r="B37" s="26">
        <v>1</v>
      </c>
      <c r="C37" s="26" t="s">
        <v>92</v>
      </c>
      <c r="D37" s="28" t="s">
        <v>117</v>
      </c>
      <c r="E37" s="33">
        <v>8249110</v>
      </c>
      <c r="F37" s="33">
        <v>48351569</v>
      </c>
      <c r="G37" s="33">
        <v>8249110</v>
      </c>
      <c r="H37" s="33">
        <v>37029913</v>
      </c>
      <c r="I37" s="33">
        <v>0</v>
      </c>
      <c r="J37" s="34">
        <v>11321656</v>
      </c>
    </row>
    <row r="38" spans="1:10" ht="15.75">
      <c r="A38" s="32">
        <v>6</v>
      </c>
      <c r="B38" s="26">
        <v>2</v>
      </c>
      <c r="C38" s="26" t="s">
        <v>92</v>
      </c>
      <c r="D38" s="28" t="s">
        <v>118</v>
      </c>
      <c r="E38" s="33">
        <v>0</v>
      </c>
      <c r="F38" s="33">
        <v>0</v>
      </c>
      <c r="G38" s="33">
        <v>0</v>
      </c>
      <c r="H38" s="33">
        <v>0</v>
      </c>
      <c r="I38" s="33">
        <v>0</v>
      </c>
      <c r="J38" s="34">
        <v>0</v>
      </c>
    </row>
    <row r="39" spans="1:10" ht="15.75">
      <c r="A39" s="32">
        <v>7</v>
      </c>
      <c r="B39" s="26" t="s">
        <v>92</v>
      </c>
      <c r="C39" s="26" t="s">
        <v>92</v>
      </c>
      <c r="D39" s="28" t="s">
        <v>119</v>
      </c>
      <c r="E39" s="33">
        <v>0</v>
      </c>
      <c r="F39" s="33">
        <v>0</v>
      </c>
      <c r="G39" s="33">
        <v>0</v>
      </c>
      <c r="H39" s="33">
        <v>0</v>
      </c>
      <c r="I39" s="33">
        <v>0</v>
      </c>
      <c r="J39" s="34">
        <v>0</v>
      </c>
    </row>
    <row r="40" spans="1:10" ht="15.75">
      <c r="A40" s="32" t="s">
        <v>92</v>
      </c>
      <c r="B40" s="26" t="s">
        <v>92</v>
      </c>
      <c r="C40" s="26" t="s">
        <v>92</v>
      </c>
      <c r="D40" s="28" t="s">
        <v>120</v>
      </c>
      <c r="E40" s="33">
        <v>0</v>
      </c>
      <c r="F40" s="33">
        <v>0</v>
      </c>
      <c r="G40" s="33">
        <v>0</v>
      </c>
      <c r="H40" s="33">
        <v>0</v>
      </c>
      <c r="I40" s="33">
        <v>0</v>
      </c>
      <c r="J40" s="34">
        <v>0</v>
      </c>
    </row>
    <row r="41" spans="1:10" ht="15.75">
      <c r="A41" s="32">
        <v>8</v>
      </c>
      <c r="B41" s="26" t="s">
        <v>92</v>
      </c>
      <c r="C41" s="26" t="s">
        <v>92</v>
      </c>
      <c r="D41" s="28" t="s">
        <v>121</v>
      </c>
      <c r="E41" s="33">
        <v>624989</v>
      </c>
      <c r="F41" s="33">
        <v>2842556</v>
      </c>
      <c r="G41" s="33">
        <v>624989</v>
      </c>
      <c r="H41" s="33">
        <v>2842556</v>
      </c>
      <c r="I41" s="33">
        <v>0</v>
      </c>
      <c r="J41" s="34">
        <v>0</v>
      </c>
    </row>
    <row r="42" spans="1:10" ht="15.75">
      <c r="A42" s="32" t="s">
        <v>92</v>
      </c>
      <c r="B42" s="26" t="s">
        <v>92</v>
      </c>
      <c r="C42" s="26" t="s">
        <v>92</v>
      </c>
      <c r="D42" s="28" t="s">
        <v>122</v>
      </c>
      <c r="E42" s="33">
        <v>0</v>
      </c>
      <c r="F42" s="33">
        <v>0</v>
      </c>
      <c r="G42" s="33">
        <v>0</v>
      </c>
      <c r="H42" s="33">
        <v>0</v>
      </c>
      <c r="I42" s="33">
        <v>0</v>
      </c>
      <c r="J42" s="34">
        <v>0</v>
      </c>
    </row>
    <row r="43" spans="1:10" ht="15.75">
      <c r="A43" s="32">
        <v>4</v>
      </c>
      <c r="B43" s="26" t="s">
        <v>92</v>
      </c>
      <c r="C43" s="26" t="s">
        <v>92</v>
      </c>
      <c r="D43" s="28" t="s">
        <v>123</v>
      </c>
      <c r="E43" s="33">
        <v>0</v>
      </c>
      <c r="F43" s="33">
        <v>0</v>
      </c>
      <c r="G43" s="33">
        <v>0</v>
      </c>
      <c r="H43" s="33">
        <v>0</v>
      </c>
      <c r="I43" s="33">
        <v>0</v>
      </c>
      <c r="J43" s="34">
        <v>0</v>
      </c>
    </row>
    <row r="44" spans="1:10" ht="15.75">
      <c r="A44" s="32">
        <v>4</v>
      </c>
      <c r="B44" s="26">
        <v>2</v>
      </c>
      <c r="C44" s="26" t="s">
        <v>92</v>
      </c>
      <c r="D44" s="28" t="s">
        <v>124</v>
      </c>
      <c r="E44" s="33">
        <v>0</v>
      </c>
      <c r="F44" s="33">
        <v>0</v>
      </c>
      <c r="G44" s="33">
        <v>0</v>
      </c>
      <c r="H44" s="33">
        <v>0</v>
      </c>
      <c r="I44" s="33">
        <v>0</v>
      </c>
      <c r="J44" s="34">
        <v>0</v>
      </c>
    </row>
    <row r="45" spans="1:10" ht="15.75">
      <c r="A45" s="32" t="s">
        <v>92</v>
      </c>
      <c r="B45" s="26" t="s">
        <v>92</v>
      </c>
      <c r="C45" s="26" t="s">
        <v>92</v>
      </c>
      <c r="D45" s="28" t="s">
        <v>125</v>
      </c>
      <c r="E45" s="33">
        <v>0</v>
      </c>
      <c r="F45" s="33">
        <v>0</v>
      </c>
      <c r="G45" s="33">
        <v>0</v>
      </c>
      <c r="H45" s="33">
        <v>0</v>
      </c>
      <c r="I45" s="33">
        <v>0</v>
      </c>
      <c r="J45" s="34">
        <v>0</v>
      </c>
    </row>
    <row r="46" spans="1:10" ht="15.75">
      <c r="A46" s="32" t="s">
        <v>92</v>
      </c>
      <c r="B46" s="26" t="s">
        <v>92</v>
      </c>
      <c r="C46" s="26" t="s">
        <v>92</v>
      </c>
      <c r="D46" s="28" t="s">
        <v>126</v>
      </c>
      <c r="E46" s="33">
        <v>0</v>
      </c>
      <c r="F46" s="33">
        <v>0</v>
      </c>
      <c r="G46" s="33">
        <v>0</v>
      </c>
      <c r="H46" s="33">
        <v>0</v>
      </c>
      <c r="I46" s="33">
        <v>0</v>
      </c>
      <c r="J46" s="34">
        <v>0</v>
      </c>
    </row>
    <row r="47" spans="1:10" ht="15.75">
      <c r="A47" s="32" t="s">
        <v>92</v>
      </c>
      <c r="B47" s="26" t="s">
        <v>92</v>
      </c>
      <c r="C47" s="26" t="s">
        <v>92</v>
      </c>
      <c r="D47" s="28" t="s">
        <v>127</v>
      </c>
      <c r="E47" s="33">
        <v>0</v>
      </c>
      <c r="F47" s="33">
        <v>0</v>
      </c>
      <c r="G47" s="33">
        <v>0</v>
      </c>
      <c r="H47" s="33">
        <v>0</v>
      </c>
      <c r="I47" s="33">
        <v>0</v>
      </c>
      <c r="J47" s="34">
        <v>0</v>
      </c>
    </row>
    <row r="48" spans="1:10" ht="15.75">
      <c r="A48" s="32">
        <v>9</v>
      </c>
      <c r="B48" s="26" t="s">
        <v>92</v>
      </c>
      <c r="C48" s="26" t="s">
        <v>92</v>
      </c>
      <c r="D48" s="28" t="s">
        <v>128</v>
      </c>
      <c r="E48" s="33">
        <v>0</v>
      </c>
      <c r="F48" s="33">
        <v>0</v>
      </c>
      <c r="G48" s="33">
        <v>0</v>
      </c>
      <c r="H48" s="33">
        <v>0</v>
      </c>
      <c r="I48" s="33">
        <v>0</v>
      </c>
      <c r="J48" s="34">
        <v>0</v>
      </c>
    </row>
    <row r="49" spans="1:10" ht="15.75">
      <c r="A49" s="32" t="s">
        <v>92</v>
      </c>
      <c r="B49" s="26" t="s">
        <v>92</v>
      </c>
      <c r="C49" s="26" t="s">
        <v>92</v>
      </c>
      <c r="D49" s="28" t="s">
        <v>129</v>
      </c>
      <c r="E49" s="33">
        <v>18209350</v>
      </c>
      <c r="F49" s="33">
        <v>156579127</v>
      </c>
      <c r="G49" s="33">
        <v>18209350</v>
      </c>
      <c r="H49" s="33">
        <v>145257471</v>
      </c>
      <c r="I49" s="33">
        <v>0</v>
      </c>
      <c r="J49" s="34">
        <v>11321656</v>
      </c>
    </row>
    <row r="50" spans="1:10" ht="15.75">
      <c r="A50" s="32" t="s">
        <v>92</v>
      </c>
      <c r="B50" s="26" t="s">
        <v>92</v>
      </c>
      <c r="C50" s="26" t="s">
        <v>92</v>
      </c>
      <c r="D50" s="28" t="s">
        <v>130</v>
      </c>
      <c r="E50" s="33">
        <v>0</v>
      </c>
      <c r="F50" s="33">
        <v>145033557</v>
      </c>
      <c r="G50" s="33">
        <v>0</v>
      </c>
      <c r="H50" s="33">
        <v>145033557</v>
      </c>
      <c r="I50" s="33">
        <v>0</v>
      </c>
      <c r="J50" s="34">
        <v>0</v>
      </c>
    </row>
    <row r="51" spans="1:10" ht="15.75">
      <c r="A51" s="32" t="s">
        <v>92</v>
      </c>
      <c r="B51" s="26" t="s">
        <v>92</v>
      </c>
      <c r="C51" s="26" t="s">
        <v>92</v>
      </c>
      <c r="D51" s="28" t="s">
        <v>131</v>
      </c>
      <c r="E51" s="33">
        <v>0</v>
      </c>
      <c r="F51" s="33">
        <v>0</v>
      </c>
      <c r="G51" s="33">
        <v>0</v>
      </c>
      <c r="H51" s="33">
        <v>0</v>
      </c>
      <c r="I51" s="33">
        <v>0</v>
      </c>
      <c r="J51" s="34">
        <v>0</v>
      </c>
    </row>
    <row r="52" spans="1:10" ht="15.75">
      <c r="A52" s="32" t="s">
        <v>92</v>
      </c>
      <c r="B52" s="26" t="s">
        <v>92</v>
      </c>
      <c r="C52" s="26" t="s">
        <v>92</v>
      </c>
      <c r="D52" s="28" t="s">
        <v>132</v>
      </c>
      <c r="E52" s="33">
        <v>0</v>
      </c>
      <c r="F52" s="33">
        <v>0</v>
      </c>
      <c r="G52" s="33">
        <v>0</v>
      </c>
      <c r="H52" s="33">
        <v>0</v>
      </c>
      <c r="I52" s="33">
        <v>0</v>
      </c>
      <c r="J52" s="34">
        <v>0</v>
      </c>
    </row>
    <row r="53" spans="1:10" ht="15.75">
      <c r="A53" s="32" t="s">
        <v>92</v>
      </c>
      <c r="B53" s="26" t="s">
        <v>92</v>
      </c>
      <c r="C53" s="26" t="s">
        <v>92</v>
      </c>
      <c r="D53" s="28" t="s">
        <v>133</v>
      </c>
      <c r="E53" s="33">
        <v>0</v>
      </c>
      <c r="F53" s="33">
        <v>0</v>
      </c>
      <c r="G53" s="33">
        <v>0</v>
      </c>
      <c r="H53" s="33">
        <v>0</v>
      </c>
      <c r="I53" s="33">
        <v>0</v>
      </c>
      <c r="J53" s="34">
        <v>0</v>
      </c>
    </row>
    <row r="54" spans="1:10" ht="15.75">
      <c r="A54" s="32" t="s">
        <v>92</v>
      </c>
      <c r="B54" s="26" t="s">
        <v>92</v>
      </c>
      <c r="C54" s="26" t="s">
        <v>92</v>
      </c>
      <c r="D54" s="28" t="s">
        <v>134</v>
      </c>
      <c r="E54" s="33">
        <v>0</v>
      </c>
      <c r="F54" s="33">
        <v>0</v>
      </c>
      <c r="G54" s="33">
        <v>0</v>
      </c>
      <c r="H54" s="33">
        <v>0</v>
      </c>
      <c r="I54" s="33">
        <v>0</v>
      </c>
      <c r="J54" s="34">
        <v>0</v>
      </c>
    </row>
    <row r="55" spans="1:10" ht="15.75">
      <c r="A55" s="32" t="s">
        <v>92</v>
      </c>
      <c r="B55" s="26" t="s">
        <v>92</v>
      </c>
      <c r="C55" s="26" t="s">
        <v>92</v>
      </c>
      <c r="D55" s="28" t="s">
        <v>135</v>
      </c>
      <c r="E55" s="33">
        <v>0</v>
      </c>
      <c r="F55" s="33">
        <v>0</v>
      </c>
      <c r="G55" s="33">
        <v>0</v>
      </c>
      <c r="H55" s="33">
        <v>0</v>
      </c>
      <c r="I55" s="33">
        <v>0</v>
      </c>
      <c r="J55" s="34">
        <v>0</v>
      </c>
    </row>
    <row r="56" spans="1:10" ht="15.75">
      <c r="A56" s="32" t="s">
        <v>92</v>
      </c>
      <c r="B56" s="26" t="s">
        <v>92</v>
      </c>
      <c r="C56" s="26" t="s">
        <v>92</v>
      </c>
      <c r="D56" s="28" t="s">
        <v>136</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92</v>
      </c>
      <c r="B59" s="26" t="s">
        <v>92</v>
      </c>
      <c r="C59" s="26" t="s">
        <v>92</v>
      </c>
      <c r="D59" s="28" t="s">
        <v>137</v>
      </c>
      <c r="E59" s="33">
        <v>18209350</v>
      </c>
      <c r="F59" s="33">
        <v>301612684</v>
      </c>
      <c r="G59" s="33"/>
      <c r="H59" s="33"/>
      <c r="I59" s="33"/>
      <c r="J59" s="34"/>
    </row>
    <row r="60" spans="1:10" ht="15.75">
      <c r="A60" s="32" t="s">
        <v>92</v>
      </c>
      <c r="B60" s="26" t="s">
        <v>92</v>
      </c>
      <c r="C60" s="26" t="s">
        <v>92</v>
      </c>
      <c r="D60" s="28" t="s">
        <v>138</v>
      </c>
      <c r="E60" s="33">
        <v>180847956</v>
      </c>
      <c r="F60" s="33">
        <v>0</v>
      </c>
      <c r="G60" s="33"/>
      <c r="H60" s="33"/>
      <c r="I60" s="33"/>
      <c r="J60" s="34"/>
    </row>
    <row r="61" spans="1:10" ht="15.75">
      <c r="A61" s="32" t="s">
        <v>92</v>
      </c>
      <c r="B61" s="26" t="s">
        <v>92</v>
      </c>
      <c r="C61" s="26" t="s">
        <v>92</v>
      </c>
      <c r="D61" s="28" t="s">
        <v>139</v>
      </c>
      <c r="E61" s="33">
        <v>199057306</v>
      </c>
      <c r="F61" s="33">
        <v>301612684</v>
      </c>
      <c r="G61" s="33"/>
      <c r="H61" s="33"/>
      <c r="I61" s="33"/>
      <c r="J61" s="34"/>
    </row>
    <row r="62" spans="1:10" ht="15.75">
      <c r="A62" s="32" t="s">
        <v>92</v>
      </c>
      <c r="B62" s="26" t="s">
        <v>92</v>
      </c>
      <c r="C62" s="26" t="s">
        <v>92</v>
      </c>
      <c r="D62" s="28" t="s">
        <v>140</v>
      </c>
      <c r="E62" s="33">
        <v>123420000</v>
      </c>
      <c r="F62" s="33">
        <v>0</v>
      </c>
      <c r="G62" s="33"/>
      <c r="H62" s="33"/>
      <c r="I62" s="33"/>
      <c r="J62" s="34"/>
    </row>
    <row r="63" spans="1:10" ht="15.75">
      <c r="A63" s="32" t="s">
        <v>92</v>
      </c>
      <c r="B63" s="26" t="s">
        <v>92</v>
      </c>
      <c r="C63" s="26" t="s">
        <v>92</v>
      </c>
      <c r="D63" s="28" t="s">
        <v>141</v>
      </c>
      <c r="E63" s="33">
        <v>9352000</v>
      </c>
      <c r="F63" s="33">
        <v>0</v>
      </c>
      <c r="G63" s="33"/>
      <c r="H63" s="33"/>
      <c r="I63" s="33"/>
      <c r="J63" s="34"/>
    </row>
    <row r="64" spans="1:10" ht="16.5" thickBot="1">
      <c r="A64" s="35" t="s">
        <v>92</v>
      </c>
      <c r="B64" s="36" t="s">
        <v>92</v>
      </c>
      <c r="C64" s="36" t="s">
        <v>92</v>
      </c>
      <c r="D64" s="37" t="s">
        <v>142</v>
      </c>
      <c r="E64" s="38">
        <v>93855000</v>
      </c>
      <c r="F64" s="38">
        <v>0</v>
      </c>
      <c r="G64" s="38"/>
      <c r="H64" s="38"/>
      <c r="I64" s="38"/>
      <c r="J64" s="39"/>
    </row>
    <row r="66" spans="1:10" ht="15.75">
      <c r="A66" s="88" t="s">
        <v>72</v>
      </c>
      <c r="B66" s="88"/>
      <c r="C66" s="88"/>
      <c r="I66" s="89" t="s">
        <v>73</v>
      </c>
      <c r="J66" s="90"/>
    </row>
    <row r="67" spans="1:10" ht="15.75">
      <c r="A67" s="91" t="s">
        <v>74</v>
      </c>
      <c r="B67" s="91"/>
      <c r="C67" s="91"/>
      <c r="D67" s="92" t="s">
        <v>75</v>
      </c>
      <c r="E67" s="92"/>
      <c r="F67" s="92"/>
      <c r="G67" s="92"/>
      <c r="H67" s="92"/>
      <c r="I67" s="93" t="s">
        <v>76</v>
      </c>
      <c r="J67" s="94"/>
    </row>
    <row r="68" spans="5:10" ht="19.5">
      <c r="E68" s="95" t="s">
        <v>77</v>
      </c>
      <c r="F68" s="96"/>
      <c r="G68" s="96"/>
      <c r="H68" s="96"/>
      <c r="I68" s="97" t="s">
        <v>143</v>
      </c>
      <c r="J68" s="97"/>
    </row>
    <row r="69" spans="5:10" ht="16.5" thickBot="1">
      <c r="E69" s="98" t="s">
        <v>214</v>
      </c>
      <c r="F69" s="98"/>
      <c r="G69" s="98"/>
      <c r="H69" s="98"/>
      <c r="I69" s="99" t="s">
        <v>80</v>
      </c>
      <c r="J69" s="99"/>
    </row>
    <row r="70" spans="1:10" ht="15.75">
      <c r="A70" s="100" t="s">
        <v>81</v>
      </c>
      <c r="B70" s="101"/>
      <c r="C70" s="101"/>
      <c r="D70" s="101"/>
      <c r="E70" s="101" t="s">
        <v>82</v>
      </c>
      <c r="F70" s="101"/>
      <c r="G70" s="101" t="s">
        <v>144</v>
      </c>
      <c r="H70" s="101"/>
      <c r="I70" s="101" t="s">
        <v>145</v>
      </c>
      <c r="J70" s="10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33">
        <v>5963831</v>
      </c>
      <c r="F72" s="33">
        <v>69965706</v>
      </c>
      <c r="G72" s="33">
        <v>5963831</v>
      </c>
      <c r="H72" s="33">
        <v>66607646</v>
      </c>
      <c r="I72" s="33">
        <v>0</v>
      </c>
      <c r="J72" s="34">
        <v>3358060</v>
      </c>
    </row>
    <row r="73" spans="1:10" ht="15.75">
      <c r="A73" s="32">
        <v>1</v>
      </c>
      <c r="B73" s="26" t="s">
        <v>92</v>
      </c>
      <c r="C73" s="26" t="s">
        <v>92</v>
      </c>
      <c r="D73" s="28" t="s">
        <v>147</v>
      </c>
      <c r="E73" s="33">
        <v>2824804</v>
      </c>
      <c r="F73" s="33">
        <v>35695743</v>
      </c>
      <c r="G73" s="33">
        <v>2824804</v>
      </c>
      <c r="H73" s="33">
        <v>35695743</v>
      </c>
      <c r="I73" s="33">
        <v>0</v>
      </c>
      <c r="J73" s="34">
        <v>0</v>
      </c>
    </row>
    <row r="74" spans="1:10" ht="15.75">
      <c r="A74" s="32">
        <v>1</v>
      </c>
      <c r="B74" s="26">
        <v>1</v>
      </c>
      <c r="C74" s="26" t="s">
        <v>92</v>
      </c>
      <c r="D74" s="28" t="s">
        <v>148</v>
      </c>
      <c r="E74" s="33">
        <v>75918</v>
      </c>
      <c r="F74" s="33">
        <v>12861475</v>
      </c>
      <c r="G74" s="33">
        <v>75918</v>
      </c>
      <c r="H74" s="33">
        <v>12861475</v>
      </c>
      <c r="I74" s="33">
        <v>0</v>
      </c>
      <c r="J74" s="34">
        <v>0</v>
      </c>
    </row>
    <row r="75" spans="1:10" ht="15.75">
      <c r="A75" s="32">
        <v>1</v>
      </c>
      <c r="B75" s="26">
        <v>2</v>
      </c>
      <c r="C75" s="26" t="s">
        <v>92</v>
      </c>
      <c r="D75" s="28" t="s">
        <v>149</v>
      </c>
      <c r="E75" s="33">
        <v>1099026</v>
      </c>
      <c r="F75" s="33">
        <v>11186045</v>
      </c>
      <c r="G75" s="33">
        <v>1099026</v>
      </c>
      <c r="H75" s="33">
        <v>11186045</v>
      </c>
      <c r="I75" s="33">
        <v>0</v>
      </c>
      <c r="J75" s="34">
        <v>0</v>
      </c>
    </row>
    <row r="76" spans="1:10" ht="15.75">
      <c r="A76" s="32">
        <v>1</v>
      </c>
      <c r="B76" s="26">
        <v>3</v>
      </c>
      <c r="C76" s="26" t="s">
        <v>92</v>
      </c>
      <c r="D76" s="28" t="s">
        <v>150</v>
      </c>
      <c r="E76" s="33">
        <v>1647400</v>
      </c>
      <c r="F76" s="33">
        <v>11613108</v>
      </c>
      <c r="G76" s="33">
        <v>1647400</v>
      </c>
      <c r="H76" s="33">
        <v>11613108</v>
      </c>
      <c r="I76" s="33">
        <v>0</v>
      </c>
      <c r="J76" s="34">
        <v>0</v>
      </c>
    </row>
    <row r="77" spans="1:10" ht="15.75">
      <c r="A77" s="32">
        <v>1</v>
      </c>
      <c r="B77" s="26">
        <v>4</v>
      </c>
      <c r="C77" s="26" t="s">
        <v>92</v>
      </c>
      <c r="D77" s="28" t="s">
        <v>151</v>
      </c>
      <c r="E77" s="33">
        <v>2460</v>
      </c>
      <c r="F77" s="33">
        <v>35115</v>
      </c>
      <c r="G77" s="33">
        <v>2460</v>
      </c>
      <c r="H77" s="33">
        <v>35115</v>
      </c>
      <c r="I77" s="33">
        <v>0</v>
      </c>
      <c r="J77" s="34">
        <v>0</v>
      </c>
    </row>
    <row r="78" spans="1:10" ht="15.75">
      <c r="A78" s="32">
        <v>2</v>
      </c>
      <c r="B78" s="26" t="s">
        <v>92</v>
      </c>
      <c r="C78" s="26" t="s">
        <v>92</v>
      </c>
      <c r="D78" s="28" t="s">
        <v>152</v>
      </c>
      <c r="E78" s="33">
        <v>471699</v>
      </c>
      <c r="F78" s="33">
        <v>5221591</v>
      </c>
      <c r="G78" s="33">
        <v>471699</v>
      </c>
      <c r="H78" s="33">
        <v>5221591</v>
      </c>
      <c r="I78" s="33">
        <v>0</v>
      </c>
      <c r="J78" s="34">
        <v>0</v>
      </c>
    </row>
    <row r="79" spans="1:10" ht="15.75">
      <c r="A79" s="32">
        <v>2</v>
      </c>
      <c r="B79" s="26">
        <v>1</v>
      </c>
      <c r="C79" s="26" t="s">
        <v>92</v>
      </c>
      <c r="D79" s="28" t="s">
        <v>153</v>
      </c>
      <c r="E79" s="33">
        <v>369641</v>
      </c>
      <c r="F79" s="33">
        <v>4323629</v>
      </c>
      <c r="G79" s="33">
        <v>369641</v>
      </c>
      <c r="H79" s="33">
        <v>4323629</v>
      </c>
      <c r="I79" s="33">
        <v>0</v>
      </c>
      <c r="J79" s="34">
        <v>0</v>
      </c>
    </row>
    <row r="80" spans="1:10" ht="15.75">
      <c r="A80" s="32">
        <v>2</v>
      </c>
      <c r="B80" s="26">
        <v>2</v>
      </c>
      <c r="C80" s="26" t="s">
        <v>92</v>
      </c>
      <c r="D80" s="28" t="s">
        <v>154</v>
      </c>
      <c r="E80" s="33">
        <v>0</v>
      </c>
      <c r="F80" s="33">
        <v>0</v>
      </c>
      <c r="G80" s="33">
        <v>0</v>
      </c>
      <c r="H80" s="33">
        <v>0</v>
      </c>
      <c r="I80" s="33">
        <v>0</v>
      </c>
      <c r="J80" s="34">
        <v>0</v>
      </c>
    </row>
    <row r="81" spans="1:10" ht="15.75">
      <c r="A81" s="32">
        <v>2</v>
      </c>
      <c r="B81" s="26">
        <v>3</v>
      </c>
      <c r="C81" s="26" t="s">
        <v>92</v>
      </c>
      <c r="D81" s="28" t="s">
        <v>155</v>
      </c>
      <c r="E81" s="33">
        <v>102058</v>
      </c>
      <c r="F81" s="33">
        <v>897962</v>
      </c>
      <c r="G81" s="33">
        <v>102058</v>
      </c>
      <c r="H81" s="33">
        <v>897962</v>
      </c>
      <c r="I81" s="33">
        <v>0</v>
      </c>
      <c r="J81" s="34">
        <v>0</v>
      </c>
    </row>
    <row r="82" spans="1:10" ht="15.75">
      <c r="A82" s="32">
        <v>3</v>
      </c>
      <c r="B82" s="26" t="s">
        <v>92</v>
      </c>
      <c r="C82" s="26" t="s">
        <v>92</v>
      </c>
      <c r="D82" s="28" t="s">
        <v>156</v>
      </c>
      <c r="E82" s="33">
        <v>1302807</v>
      </c>
      <c r="F82" s="33">
        <v>11037103</v>
      </c>
      <c r="G82" s="33">
        <v>1302807</v>
      </c>
      <c r="H82" s="33">
        <v>9254043</v>
      </c>
      <c r="I82" s="33">
        <v>0</v>
      </c>
      <c r="J82" s="34">
        <v>1783060</v>
      </c>
    </row>
    <row r="83" spans="1:10" ht="15.75">
      <c r="A83" s="32">
        <v>3</v>
      </c>
      <c r="B83" s="26">
        <v>1</v>
      </c>
      <c r="C83" s="26" t="s">
        <v>92</v>
      </c>
      <c r="D83" s="28" t="s">
        <v>157</v>
      </c>
      <c r="E83" s="33">
        <v>327622</v>
      </c>
      <c r="F83" s="33">
        <v>5254106</v>
      </c>
      <c r="G83" s="33">
        <v>327622</v>
      </c>
      <c r="H83" s="33">
        <v>4471046</v>
      </c>
      <c r="I83" s="33">
        <v>0</v>
      </c>
      <c r="J83" s="34">
        <v>783060</v>
      </c>
    </row>
    <row r="84" spans="1:10" ht="15.75">
      <c r="A84" s="32">
        <v>3</v>
      </c>
      <c r="B84" s="26">
        <v>2</v>
      </c>
      <c r="C84" s="26" t="s">
        <v>92</v>
      </c>
      <c r="D84" s="28" t="s">
        <v>158</v>
      </c>
      <c r="E84" s="33">
        <v>0</v>
      </c>
      <c r="F84" s="33">
        <v>0</v>
      </c>
      <c r="G84" s="33">
        <v>0</v>
      </c>
      <c r="H84" s="33">
        <v>0</v>
      </c>
      <c r="I84" s="33">
        <v>0</v>
      </c>
      <c r="J84" s="34">
        <v>0</v>
      </c>
    </row>
    <row r="85" spans="1:10" ht="15.75">
      <c r="A85" s="32">
        <v>3</v>
      </c>
      <c r="B85" s="26">
        <v>3</v>
      </c>
      <c r="C85" s="26" t="s">
        <v>92</v>
      </c>
      <c r="D85" s="28" t="s">
        <v>159</v>
      </c>
      <c r="E85" s="33">
        <v>334242</v>
      </c>
      <c r="F85" s="33">
        <v>3460566</v>
      </c>
      <c r="G85" s="33">
        <v>334242</v>
      </c>
      <c r="H85" s="33">
        <v>3460566</v>
      </c>
      <c r="I85" s="33">
        <v>0</v>
      </c>
      <c r="J85" s="34">
        <v>0</v>
      </c>
    </row>
    <row r="86" spans="1:10" ht="15.75">
      <c r="A86" s="32">
        <v>3</v>
      </c>
      <c r="B86" s="26">
        <v>4</v>
      </c>
      <c r="C86" s="26" t="s">
        <v>92</v>
      </c>
      <c r="D86" s="28" t="s">
        <v>160</v>
      </c>
      <c r="E86" s="33">
        <v>640943</v>
      </c>
      <c r="F86" s="33">
        <v>2322431</v>
      </c>
      <c r="G86" s="33">
        <v>640943</v>
      </c>
      <c r="H86" s="33">
        <v>1322431</v>
      </c>
      <c r="I86" s="33">
        <v>0</v>
      </c>
      <c r="J86" s="34">
        <v>1000000</v>
      </c>
    </row>
    <row r="87" spans="1:10" ht="15.75">
      <c r="A87" s="32">
        <v>4</v>
      </c>
      <c r="B87" s="26" t="s">
        <v>92</v>
      </c>
      <c r="C87" s="26" t="s">
        <v>92</v>
      </c>
      <c r="D87" s="28" t="s">
        <v>161</v>
      </c>
      <c r="E87" s="33">
        <v>342759</v>
      </c>
      <c r="F87" s="33">
        <v>4580230</v>
      </c>
      <c r="G87" s="33">
        <v>342759</v>
      </c>
      <c r="H87" s="33">
        <v>4580230</v>
      </c>
      <c r="I87" s="33">
        <v>0</v>
      </c>
      <c r="J87" s="34">
        <v>0</v>
      </c>
    </row>
    <row r="88" spans="1:10" ht="15.75">
      <c r="A88" s="32">
        <v>4</v>
      </c>
      <c r="B88" s="26">
        <v>1</v>
      </c>
      <c r="C88" s="26" t="s">
        <v>92</v>
      </c>
      <c r="D88" s="28" t="s">
        <v>162</v>
      </c>
      <c r="E88" s="33">
        <v>25971</v>
      </c>
      <c r="F88" s="33">
        <v>219921</v>
      </c>
      <c r="G88" s="33">
        <v>25971</v>
      </c>
      <c r="H88" s="33">
        <v>219921</v>
      </c>
      <c r="I88" s="33">
        <v>0</v>
      </c>
      <c r="J88" s="34">
        <v>0</v>
      </c>
    </row>
    <row r="89" spans="1:10" ht="15.75">
      <c r="A89" s="32">
        <v>4</v>
      </c>
      <c r="B89" s="26">
        <v>2</v>
      </c>
      <c r="C89" s="26" t="s">
        <v>92</v>
      </c>
      <c r="D89" s="28" t="s">
        <v>163</v>
      </c>
      <c r="E89" s="33">
        <v>285988</v>
      </c>
      <c r="F89" s="33">
        <v>4128133</v>
      </c>
      <c r="G89" s="33">
        <v>285988</v>
      </c>
      <c r="H89" s="33">
        <v>4128133</v>
      </c>
      <c r="I89" s="33">
        <v>0</v>
      </c>
      <c r="J89" s="34">
        <v>0</v>
      </c>
    </row>
    <row r="90" spans="1:10" ht="15.75">
      <c r="A90" s="32">
        <v>4</v>
      </c>
      <c r="B90" s="26">
        <v>3</v>
      </c>
      <c r="C90" s="26" t="s">
        <v>92</v>
      </c>
      <c r="D90" s="28" t="s">
        <v>164</v>
      </c>
      <c r="E90" s="33">
        <v>30800</v>
      </c>
      <c r="F90" s="33">
        <v>232176</v>
      </c>
      <c r="G90" s="33">
        <v>30800</v>
      </c>
      <c r="H90" s="33">
        <v>232176</v>
      </c>
      <c r="I90" s="33">
        <v>0</v>
      </c>
      <c r="J90" s="34">
        <v>0</v>
      </c>
    </row>
    <row r="91" spans="1:10" ht="15.75">
      <c r="A91" s="32">
        <v>4</v>
      </c>
      <c r="B91" s="26">
        <v>4</v>
      </c>
      <c r="C91" s="26" t="s">
        <v>92</v>
      </c>
      <c r="D91" s="28" t="s">
        <v>165</v>
      </c>
      <c r="E91" s="33">
        <v>0</v>
      </c>
      <c r="F91" s="33">
        <v>0</v>
      </c>
      <c r="G91" s="33">
        <v>0</v>
      </c>
      <c r="H91" s="33">
        <v>0</v>
      </c>
      <c r="I91" s="33">
        <v>0</v>
      </c>
      <c r="J91" s="34">
        <v>0</v>
      </c>
    </row>
    <row r="92" spans="1:10" ht="16.5" thickBot="1">
      <c r="A92" s="35">
        <v>4</v>
      </c>
      <c r="B92" s="36">
        <v>5</v>
      </c>
      <c r="C92" s="36" t="s">
        <v>92</v>
      </c>
      <c r="D92" s="37" t="s">
        <v>166</v>
      </c>
      <c r="E92" s="38">
        <v>0</v>
      </c>
      <c r="F92" s="38">
        <v>0</v>
      </c>
      <c r="G92" s="38">
        <v>0</v>
      </c>
      <c r="H92" s="38">
        <v>0</v>
      </c>
      <c r="I92" s="38">
        <v>0</v>
      </c>
      <c r="J92" s="39">
        <v>0</v>
      </c>
    </row>
    <row r="94" spans="1:10" ht="15.75">
      <c r="A94" s="88" t="s">
        <v>72</v>
      </c>
      <c r="B94" s="88"/>
      <c r="C94" s="88"/>
      <c r="I94" s="89" t="s">
        <v>73</v>
      </c>
      <c r="J94" s="90"/>
    </row>
    <row r="95" spans="1:10" ht="15.75">
      <c r="A95" s="91" t="s">
        <v>74</v>
      </c>
      <c r="B95" s="91"/>
      <c r="C95" s="91"/>
      <c r="D95" s="92" t="s">
        <v>75</v>
      </c>
      <c r="E95" s="92"/>
      <c r="F95" s="92"/>
      <c r="G95" s="92"/>
      <c r="H95" s="92"/>
      <c r="I95" s="93" t="s">
        <v>76</v>
      </c>
      <c r="J95" s="94"/>
    </row>
    <row r="96" spans="5:10" ht="19.5">
      <c r="E96" s="95" t="s">
        <v>77</v>
      </c>
      <c r="F96" s="96"/>
      <c r="G96" s="96"/>
      <c r="H96" s="96"/>
      <c r="I96" s="97" t="s">
        <v>167</v>
      </c>
      <c r="J96" s="97"/>
    </row>
    <row r="97" spans="5:10" ht="16.5" thickBot="1">
      <c r="E97" s="98" t="s">
        <v>214</v>
      </c>
      <c r="F97" s="98"/>
      <c r="G97" s="98"/>
      <c r="H97" s="98"/>
      <c r="I97" s="99" t="s">
        <v>80</v>
      </c>
      <c r="J97" s="99"/>
    </row>
    <row r="98" spans="1:10" ht="15.75">
      <c r="A98" s="100" t="s">
        <v>81</v>
      </c>
      <c r="B98" s="101"/>
      <c r="C98" s="101"/>
      <c r="D98" s="101"/>
      <c r="E98" s="101" t="s">
        <v>82</v>
      </c>
      <c r="F98" s="101"/>
      <c r="G98" s="101" t="s">
        <v>144</v>
      </c>
      <c r="H98" s="101"/>
      <c r="I98" s="101" t="s">
        <v>145</v>
      </c>
      <c r="J98" s="10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33">
        <v>483803</v>
      </c>
      <c r="F100" s="33">
        <v>6669658</v>
      </c>
      <c r="G100" s="33">
        <v>483803</v>
      </c>
      <c r="H100" s="33">
        <v>5094658</v>
      </c>
      <c r="I100" s="33">
        <v>0</v>
      </c>
      <c r="J100" s="34">
        <v>1575000</v>
      </c>
    </row>
    <row r="101" spans="1:10" ht="15.75">
      <c r="A101" s="32">
        <v>5</v>
      </c>
      <c r="B101" s="26">
        <v>1</v>
      </c>
      <c r="C101" s="26" t="s">
        <v>92</v>
      </c>
      <c r="D101" s="28" t="s">
        <v>169</v>
      </c>
      <c r="E101" s="33">
        <v>0</v>
      </c>
      <c r="F101" s="33">
        <v>0</v>
      </c>
      <c r="G101" s="33">
        <v>0</v>
      </c>
      <c r="H101" s="33">
        <v>0</v>
      </c>
      <c r="I101" s="33">
        <v>0</v>
      </c>
      <c r="J101" s="34">
        <v>0</v>
      </c>
    </row>
    <row r="102" spans="1:10" ht="15.75">
      <c r="A102" s="32">
        <v>5</v>
      </c>
      <c r="B102" s="26">
        <v>2</v>
      </c>
      <c r="C102" s="26" t="s">
        <v>92</v>
      </c>
      <c r="D102" s="28" t="s">
        <v>170</v>
      </c>
      <c r="E102" s="33">
        <v>483803</v>
      </c>
      <c r="F102" s="33">
        <v>6669658</v>
      </c>
      <c r="G102" s="33">
        <v>483803</v>
      </c>
      <c r="H102" s="33">
        <v>5094658</v>
      </c>
      <c r="I102" s="33">
        <v>0</v>
      </c>
      <c r="J102" s="34">
        <v>1575000</v>
      </c>
    </row>
    <row r="103" spans="1:10" ht="15.75">
      <c r="A103" s="32">
        <v>9</v>
      </c>
      <c r="B103" s="26" t="s">
        <v>92</v>
      </c>
      <c r="C103" s="26" t="s">
        <v>92</v>
      </c>
      <c r="D103" s="28" t="s">
        <v>171</v>
      </c>
      <c r="E103" s="33">
        <v>537959</v>
      </c>
      <c r="F103" s="33">
        <v>6293631</v>
      </c>
      <c r="G103" s="33">
        <v>537959</v>
      </c>
      <c r="H103" s="33">
        <v>6293631</v>
      </c>
      <c r="I103" s="33">
        <v>0</v>
      </c>
      <c r="J103" s="34">
        <v>0</v>
      </c>
    </row>
    <row r="104" spans="1:10" ht="15.75">
      <c r="A104" s="32">
        <v>9</v>
      </c>
      <c r="B104" s="26">
        <v>1</v>
      </c>
      <c r="C104" s="26" t="s">
        <v>92</v>
      </c>
      <c r="D104" s="28" t="s">
        <v>172</v>
      </c>
      <c r="E104" s="33">
        <v>537959</v>
      </c>
      <c r="F104" s="33">
        <v>6293631</v>
      </c>
      <c r="G104" s="33">
        <v>537959</v>
      </c>
      <c r="H104" s="33">
        <v>6293631</v>
      </c>
      <c r="I104" s="33">
        <v>0</v>
      </c>
      <c r="J104" s="34">
        <v>0</v>
      </c>
    </row>
    <row r="105" spans="1:10" ht="15.75">
      <c r="A105" s="32">
        <v>9</v>
      </c>
      <c r="B105" s="26">
        <v>2</v>
      </c>
      <c r="C105" s="26" t="s">
        <v>92</v>
      </c>
      <c r="D105" s="28" t="s">
        <v>173</v>
      </c>
      <c r="E105" s="33">
        <v>0</v>
      </c>
      <c r="F105" s="33">
        <v>0</v>
      </c>
      <c r="G105" s="33">
        <v>0</v>
      </c>
      <c r="H105" s="33">
        <v>0</v>
      </c>
      <c r="I105" s="33">
        <v>0</v>
      </c>
      <c r="J105" s="34">
        <v>0</v>
      </c>
    </row>
    <row r="106" spans="1:10" ht="15.75">
      <c r="A106" s="32">
        <v>6</v>
      </c>
      <c r="B106" s="26" t="s">
        <v>92</v>
      </c>
      <c r="C106" s="26" t="s">
        <v>92</v>
      </c>
      <c r="D106" s="28" t="s">
        <v>174</v>
      </c>
      <c r="E106" s="33">
        <v>0</v>
      </c>
      <c r="F106" s="33">
        <v>0</v>
      </c>
      <c r="G106" s="33">
        <v>0</v>
      </c>
      <c r="H106" s="33">
        <v>0</v>
      </c>
      <c r="I106" s="33">
        <v>0</v>
      </c>
      <c r="J106" s="34">
        <v>0</v>
      </c>
    </row>
    <row r="107" spans="1:10" ht="15.75">
      <c r="A107" s="32">
        <v>6</v>
      </c>
      <c r="B107" s="26">
        <v>1</v>
      </c>
      <c r="C107" s="26" t="s">
        <v>92</v>
      </c>
      <c r="D107" s="28" t="s">
        <v>175</v>
      </c>
      <c r="E107" s="33">
        <v>0</v>
      </c>
      <c r="F107" s="33">
        <v>0</v>
      </c>
      <c r="G107" s="33">
        <v>0</v>
      </c>
      <c r="H107" s="33">
        <v>0</v>
      </c>
      <c r="I107" s="33">
        <v>0</v>
      </c>
      <c r="J107" s="34">
        <v>0</v>
      </c>
    </row>
    <row r="108" spans="1:10" ht="15.75">
      <c r="A108" s="32">
        <v>6</v>
      </c>
      <c r="B108" s="26">
        <v>2</v>
      </c>
      <c r="C108" s="26" t="s">
        <v>92</v>
      </c>
      <c r="D108" s="28" t="s">
        <v>176</v>
      </c>
      <c r="E108" s="33">
        <v>0</v>
      </c>
      <c r="F108" s="33">
        <v>0</v>
      </c>
      <c r="G108" s="33">
        <v>0</v>
      </c>
      <c r="H108" s="33">
        <v>0</v>
      </c>
      <c r="I108" s="33">
        <v>0</v>
      </c>
      <c r="J108" s="34">
        <v>0</v>
      </c>
    </row>
    <row r="109" spans="1:10" ht="15.75">
      <c r="A109" s="32">
        <v>7</v>
      </c>
      <c r="B109" s="26">
        <v>1</v>
      </c>
      <c r="C109" s="26" t="s">
        <v>92</v>
      </c>
      <c r="D109" s="28" t="s">
        <v>177</v>
      </c>
      <c r="E109" s="33">
        <v>0</v>
      </c>
      <c r="F109" s="33">
        <v>0</v>
      </c>
      <c r="G109" s="33">
        <v>0</v>
      </c>
      <c r="H109" s="33">
        <v>0</v>
      </c>
      <c r="I109" s="33">
        <v>0</v>
      </c>
      <c r="J109" s="34">
        <v>0</v>
      </c>
    </row>
    <row r="110" spans="1:10" ht="16.5" thickBot="1">
      <c r="A110" s="35">
        <v>8</v>
      </c>
      <c r="B110" s="36" t="s">
        <v>92</v>
      </c>
      <c r="C110" s="36" t="s">
        <v>92</v>
      </c>
      <c r="D110" s="37" t="s">
        <v>178</v>
      </c>
      <c r="E110" s="38">
        <v>0</v>
      </c>
      <c r="F110" s="38">
        <v>467750</v>
      </c>
      <c r="G110" s="38">
        <v>0</v>
      </c>
      <c r="H110" s="38">
        <v>467750</v>
      </c>
      <c r="I110" s="38">
        <v>0</v>
      </c>
      <c r="J110" s="39">
        <v>0</v>
      </c>
    </row>
    <row r="112" spans="1:10" ht="15.75">
      <c r="A112" s="88" t="s">
        <v>72</v>
      </c>
      <c r="B112" s="88"/>
      <c r="C112" s="88"/>
      <c r="I112" s="89" t="s">
        <v>73</v>
      </c>
      <c r="J112" s="90"/>
    </row>
    <row r="113" spans="1:10" ht="15.75">
      <c r="A113" s="91" t="s">
        <v>74</v>
      </c>
      <c r="B113" s="91"/>
      <c r="C113" s="91"/>
      <c r="D113" s="92" t="s">
        <v>75</v>
      </c>
      <c r="E113" s="92"/>
      <c r="F113" s="92"/>
      <c r="G113" s="92"/>
      <c r="H113" s="92"/>
      <c r="I113" s="93" t="s">
        <v>76</v>
      </c>
      <c r="J113" s="94"/>
    </row>
    <row r="114" spans="5:10" ht="19.5">
      <c r="E114" s="95" t="s">
        <v>77</v>
      </c>
      <c r="F114" s="96"/>
      <c r="G114" s="96"/>
      <c r="H114" s="96"/>
      <c r="I114" s="97" t="s">
        <v>179</v>
      </c>
      <c r="J114" s="97"/>
    </row>
    <row r="115" spans="5:10" ht="16.5" thickBot="1">
      <c r="E115" s="98" t="s">
        <v>214</v>
      </c>
      <c r="F115" s="98"/>
      <c r="G115" s="98"/>
      <c r="H115" s="98"/>
      <c r="I115" s="99" t="s">
        <v>80</v>
      </c>
      <c r="J115" s="99"/>
    </row>
    <row r="116" spans="1:10" ht="15.75">
      <c r="A116" s="100" t="s">
        <v>81</v>
      </c>
      <c r="B116" s="101"/>
      <c r="C116" s="101"/>
      <c r="D116" s="101"/>
      <c r="E116" s="101" t="s">
        <v>82</v>
      </c>
      <c r="F116" s="101"/>
      <c r="G116" s="101" t="s">
        <v>144</v>
      </c>
      <c r="H116" s="101"/>
      <c r="I116" s="101" t="s">
        <v>145</v>
      </c>
      <c r="J116" s="10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33">
        <v>1002674</v>
      </c>
      <c r="F118" s="33">
        <v>22660358</v>
      </c>
      <c r="G118" s="33">
        <v>87089</v>
      </c>
      <c r="H118" s="33">
        <v>5471568</v>
      </c>
      <c r="I118" s="33">
        <v>915585</v>
      </c>
      <c r="J118" s="34">
        <v>17188790</v>
      </c>
    </row>
    <row r="119" spans="1:10" ht="15.75">
      <c r="A119" s="32">
        <v>1</v>
      </c>
      <c r="B119" s="26" t="s">
        <v>92</v>
      </c>
      <c r="C119" s="26" t="s">
        <v>92</v>
      </c>
      <c r="D119" s="28" t="s">
        <v>147</v>
      </c>
      <c r="E119" s="33">
        <v>915585</v>
      </c>
      <c r="F119" s="33">
        <v>16333889</v>
      </c>
      <c r="G119" s="33">
        <v>0</v>
      </c>
      <c r="H119" s="33">
        <v>2366039</v>
      </c>
      <c r="I119" s="33">
        <v>915585</v>
      </c>
      <c r="J119" s="34">
        <v>13967850</v>
      </c>
    </row>
    <row r="120" spans="1:10" ht="15.75">
      <c r="A120" s="32">
        <v>1</v>
      </c>
      <c r="B120" s="26">
        <v>1</v>
      </c>
      <c r="C120" s="26" t="s">
        <v>92</v>
      </c>
      <c r="D120" s="28" t="s">
        <v>181</v>
      </c>
      <c r="E120" s="33">
        <v>0</v>
      </c>
      <c r="F120" s="33">
        <v>1500000</v>
      </c>
      <c r="G120" s="33">
        <v>0</v>
      </c>
      <c r="H120" s="33">
        <v>1500000</v>
      </c>
      <c r="I120" s="33">
        <v>0</v>
      </c>
      <c r="J120" s="34">
        <v>0</v>
      </c>
    </row>
    <row r="121" spans="1:10" ht="15.75">
      <c r="A121" s="32">
        <v>1</v>
      </c>
      <c r="B121" s="26">
        <v>2</v>
      </c>
      <c r="C121" s="26" t="s">
        <v>92</v>
      </c>
      <c r="D121" s="28" t="s">
        <v>182</v>
      </c>
      <c r="E121" s="33">
        <v>0</v>
      </c>
      <c r="F121" s="33">
        <v>866039</v>
      </c>
      <c r="G121" s="33">
        <v>0</v>
      </c>
      <c r="H121" s="33">
        <v>866039</v>
      </c>
      <c r="I121" s="33">
        <v>0</v>
      </c>
      <c r="J121" s="34">
        <v>0</v>
      </c>
    </row>
    <row r="122" spans="1:10" ht="15.75">
      <c r="A122" s="32">
        <v>1</v>
      </c>
      <c r="B122" s="26">
        <v>3</v>
      </c>
      <c r="C122" s="26" t="s">
        <v>92</v>
      </c>
      <c r="D122" s="28" t="s">
        <v>183</v>
      </c>
      <c r="E122" s="33">
        <v>915585</v>
      </c>
      <c r="F122" s="33">
        <v>13967850</v>
      </c>
      <c r="G122" s="33">
        <v>0</v>
      </c>
      <c r="H122" s="33">
        <v>0</v>
      </c>
      <c r="I122" s="33">
        <v>915585</v>
      </c>
      <c r="J122" s="34">
        <v>13967850</v>
      </c>
    </row>
    <row r="123" spans="1:10" ht="15.75">
      <c r="A123" s="32">
        <v>1</v>
      </c>
      <c r="B123" s="26">
        <v>4</v>
      </c>
      <c r="C123" s="26" t="s">
        <v>92</v>
      </c>
      <c r="D123" s="28" t="s">
        <v>184</v>
      </c>
      <c r="E123" s="33">
        <v>0</v>
      </c>
      <c r="F123" s="33">
        <v>0</v>
      </c>
      <c r="G123" s="33">
        <v>0</v>
      </c>
      <c r="H123" s="33">
        <v>0</v>
      </c>
      <c r="I123" s="33">
        <v>0</v>
      </c>
      <c r="J123" s="34">
        <v>0</v>
      </c>
    </row>
    <row r="124" spans="1:10" ht="15.75">
      <c r="A124" s="32">
        <v>2</v>
      </c>
      <c r="B124" s="26" t="s">
        <v>92</v>
      </c>
      <c r="C124" s="26" t="s">
        <v>92</v>
      </c>
      <c r="D124" s="28" t="s">
        <v>152</v>
      </c>
      <c r="E124" s="33">
        <v>13400</v>
      </c>
      <c r="F124" s="33">
        <v>81737</v>
      </c>
      <c r="G124" s="33">
        <v>13400</v>
      </c>
      <c r="H124" s="33">
        <v>81737</v>
      </c>
      <c r="I124" s="33">
        <v>0</v>
      </c>
      <c r="J124" s="34">
        <v>0</v>
      </c>
    </row>
    <row r="125" spans="1:10" ht="15.75">
      <c r="A125" s="32">
        <v>2</v>
      </c>
      <c r="B125" s="26">
        <v>1</v>
      </c>
      <c r="C125" s="26" t="s">
        <v>92</v>
      </c>
      <c r="D125" s="28" t="s">
        <v>185</v>
      </c>
      <c r="E125" s="33">
        <v>0</v>
      </c>
      <c r="F125" s="33">
        <v>0</v>
      </c>
      <c r="G125" s="33">
        <v>0</v>
      </c>
      <c r="H125" s="33">
        <v>0</v>
      </c>
      <c r="I125" s="33">
        <v>0</v>
      </c>
      <c r="J125" s="34">
        <v>0</v>
      </c>
    </row>
    <row r="126" spans="1:10" ht="15.75">
      <c r="A126" s="32">
        <v>2</v>
      </c>
      <c r="B126" s="26">
        <v>2</v>
      </c>
      <c r="C126" s="26" t="s">
        <v>92</v>
      </c>
      <c r="D126" s="28" t="s">
        <v>186</v>
      </c>
      <c r="E126" s="33">
        <v>0</v>
      </c>
      <c r="F126" s="33">
        <v>0</v>
      </c>
      <c r="G126" s="33">
        <v>0</v>
      </c>
      <c r="H126" s="33">
        <v>0</v>
      </c>
      <c r="I126" s="33">
        <v>0</v>
      </c>
      <c r="J126" s="34">
        <v>0</v>
      </c>
    </row>
    <row r="127" spans="1:10" ht="15.75">
      <c r="A127" s="32">
        <v>2</v>
      </c>
      <c r="B127" s="26">
        <v>3</v>
      </c>
      <c r="C127" s="26" t="s">
        <v>92</v>
      </c>
      <c r="D127" s="28" t="s">
        <v>187</v>
      </c>
      <c r="E127" s="33">
        <v>13400</v>
      </c>
      <c r="F127" s="33">
        <v>81737</v>
      </c>
      <c r="G127" s="33">
        <v>13400</v>
      </c>
      <c r="H127" s="33">
        <v>81737</v>
      </c>
      <c r="I127" s="33">
        <v>0</v>
      </c>
      <c r="J127" s="34">
        <v>0</v>
      </c>
    </row>
    <row r="128" spans="1:10" ht="15.75">
      <c r="A128" s="32">
        <v>3</v>
      </c>
      <c r="B128" s="26" t="s">
        <v>92</v>
      </c>
      <c r="C128" s="26" t="s">
        <v>92</v>
      </c>
      <c r="D128" s="28" t="s">
        <v>156</v>
      </c>
      <c r="E128" s="33">
        <v>73689</v>
      </c>
      <c r="F128" s="33">
        <v>6244732</v>
      </c>
      <c r="G128" s="33">
        <v>73689</v>
      </c>
      <c r="H128" s="33">
        <v>3023792</v>
      </c>
      <c r="I128" s="33">
        <v>0</v>
      </c>
      <c r="J128" s="34">
        <v>3220940</v>
      </c>
    </row>
    <row r="129" spans="1:10" ht="15.75">
      <c r="A129" s="32">
        <v>3</v>
      </c>
      <c r="B129" s="26">
        <v>1</v>
      </c>
      <c r="C129" s="26" t="s">
        <v>92</v>
      </c>
      <c r="D129" s="28" t="s">
        <v>188</v>
      </c>
      <c r="E129" s="33">
        <v>0</v>
      </c>
      <c r="F129" s="33">
        <v>0</v>
      </c>
      <c r="G129" s="33">
        <v>0</v>
      </c>
      <c r="H129" s="33">
        <v>0</v>
      </c>
      <c r="I129" s="33">
        <v>0</v>
      </c>
      <c r="J129" s="34">
        <v>0</v>
      </c>
    </row>
    <row r="130" spans="1:10" ht="15.75">
      <c r="A130" s="32">
        <v>3</v>
      </c>
      <c r="B130" s="26">
        <v>2</v>
      </c>
      <c r="C130" s="26" t="s">
        <v>92</v>
      </c>
      <c r="D130" s="28" t="s">
        <v>189</v>
      </c>
      <c r="E130" s="33">
        <v>0</v>
      </c>
      <c r="F130" s="33">
        <v>0</v>
      </c>
      <c r="G130" s="33">
        <v>0</v>
      </c>
      <c r="H130" s="33">
        <v>0</v>
      </c>
      <c r="I130" s="33">
        <v>0</v>
      </c>
      <c r="J130" s="34">
        <v>0</v>
      </c>
    </row>
    <row r="131" spans="1:10" ht="15.75">
      <c r="A131" s="32">
        <v>3</v>
      </c>
      <c r="B131" s="26">
        <v>3</v>
      </c>
      <c r="C131" s="26" t="s">
        <v>92</v>
      </c>
      <c r="D131" s="28" t="s">
        <v>190</v>
      </c>
      <c r="E131" s="33">
        <v>0</v>
      </c>
      <c r="F131" s="33">
        <v>1540000</v>
      </c>
      <c r="G131" s="33">
        <v>0</v>
      </c>
      <c r="H131" s="33">
        <v>0</v>
      </c>
      <c r="I131" s="33">
        <v>0</v>
      </c>
      <c r="J131" s="34">
        <v>1540000</v>
      </c>
    </row>
    <row r="132" spans="1:10" ht="15.75">
      <c r="A132" s="32">
        <v>3</v>
      </c>
      <c r="B132" s="26">
        <v>4</v>
      </c>
      <c r="C132" s="26" t="s">
        <v>92</v>
      </c>
      <c r="D132" s="28" t="s">
        <v>160</v>
      </c>
      <c r="E132" s="33">
        <v>73689</v>
      </c>
      <c r="F132" s="33">
        <v>4704732</v>
      </c>
      <c r="G132" s="33">
        <v>73689</v>
      </c>
      <c r="H132" s="33">
        <v>3023792</v>
      </c>
      <c r="I132" s="33">
        <v>0</v>
      </c>
      <c r="J132" s="34">
        <v>1680940</v>
      </c>
    </row>
    <row r="133" spans="1:10" ht="15.75">
      <c r="A133" s="32">
        <v>4</v>
      </c>
      <c r="B133" s="26" t="s">
        <v>92</v>
      </c>
      <c r="C133" s="26" t="s">
        <v>92</v>
      </c>
      <c r="D133" s="28" t="s">
        <v>161</v>
      </c>
      <c r="E133" s="33">
        <v>0</v>
      </c>
      <c r="F133" s="33">
        <v>0</v>
      </c>
      <c r="G133" s="33">
        <v>0</v>
      </c>
      <c r="H133" s="33">
        <v>0</v>
      </c>
      <c r="I133" s="33">
        <v>0</v>
      </c>
      <c r="J133" s="34">
        <v>0</v>
      </c>
    </row>
    <row r="134" spans="1:10" ht="15.75">
      <c r="A134" s="32">
        <v>4</v>
      </c>
      <c r="B134" s="26">
        <v>1</v>
      </c>
      <c r="C134" s="26" t="s">
        <v>92</v>
      </c>
      <c r="D134" s="28" t="s">
        <v>162</v>
      </c>
      <c r="E134" s="33">
        <v>0</v>
      </c>
      <c r="F134" s="33">
        <v>0</v>
      </c>
      <c r="G134" s="33">
        <v>0</v>
      </c>
      <c r="H134" s="33">
        <v>0</v>
      </c>
      <c r="I134" s="33">
        <v>0</v>
      </c>
      <c r="J134" s="34">
        <v>0</v>
      </c>
    </row>
    <row r="135" spans="1:10" ht="15.75">
      <c r="A135" s="32">
        <v>4</v>
      </c>
      <c r="B135" s="26">
        <v>2</v>
      </c>
      <c r="C135" s="26" t="s">
        <v>92</v>
      </c>
      <c r="D135" s="28" t="s">
        <v>163</v>
      </c>
      <c r="E135" s="33">
        <v>0</v>
      </c>
      <c r="F135" s="33">
        <v>0</v>
      </c>
      <c r="G135" s="33">
        <v>0</v>
      </c>
      <c r="H135" s="33">
        <v>0</v>
      </c>
      <c r="I135" s="33">
        <v>0</v>
      </c>
      <c r="J135" s="34">
        <v>0</v>
      </c>
    </row>
    <row r="136" spans="1:10" ht="15.75">
      <c r="A136" s="32">
        <v>4</v>
      </c>
      <c r="B136" s="26">
        <v>3</v>
      </c>
      <c r="C136" s="26" t="s">
        <v>92</v>
      </c>
      <c r="D136" s="28" t="s">
        <v>164</v>
      </c>
      <c r="E136" s="33">
        <v>0</v>
      </c>
      <c r="F136" s="33">
        <v>0</v>
      </c>
      <c r="G136" s="33">
        <v>0</v>
      </c>
      <c r="H136" s="33">
        <v>0</v>
      </c>
      <c r="I136" s="33">
        <v>0</v>
      </c>
      <c r="J136" s="34">
        <v>0</v>
      </c>
    </row>
    <row r="137" spans="1:10" ht="15.75">
      <c r="A137" s="32">
        <v>4</v>
      </c>
      <c r="B137" s="26">
        <v>4</v>
      </c>
      <c r="C137" s="26" t="s">
        <v>92</v>
      </c>
      <c r="D137" s="28" t="s">
        <v>165</v>
      </c>
      <c r="E137" s="33">
        <v>0</v>
      </c>
      <c r="F137" s="33">
        <v>0</v>
      </c>
      <c r="G137" s="33">
        <v>0</v>
      </c>
      <c r="H137" s="33">
        <v>0</v>
      </c>
      <c r="I137" s="33">
        <v>0</v>
      </c>
      <c r="J137" s="34">
        <v>0</v>
      </c>
    </row>
    <row r="138" spans="1:10" ht="15.75">
      <c r="A138" s="32">
        <v>4</v>
      </c>
      <c r="B138" s="26">
        <v>5</v>
      </c>
      <c r="C138" s="26" t="s">
        <v>92</v>
      </c>
      <c r="D138" s="28" t="s">
        <v>166</v>
      </c>
      <c r="E138" s="33">
        <v>0</v>
      </c>
      <c r="F138" s="33">
        <v>0</v>
      </c>
      <c r="G138" s="33">
        <v>0</v>
      </c>
      <c r="H138" s="33">
        <v>0</v>
      </c>
      <c r="I138" s="33">
        <v>0</v>
      </c>
      <c r="J138" s="34">
        <v>0</v>
      </c>
    </row>
    <row r="139" spans="1:10" ht="15.75">
      <c r="A139" s="32">
        <v>5</v>
      </c>
      <c r="B139" s="26" t="s">
        <v>92</v>
      </c>
      <c r="C139" s="26" t="s">
        <v>92</v>
      </c>
      <c r="D139" s="28" t="s">
        <v>168</v>
      </c>
      <c r="E139" s="33">
        <v>0</v>
      </c>
      <c r="F139" s="33">
        <v>0</v>
      </c>
      <c r="G139" s="33">
        <v>0</v>
      </c>
      <c r="H139" s="33">
        <v>0</v>
      </c>
      <c r="I139" s="33">
        <v>0</v>
      </c>
      <c r="J139" s="34">
        <v>0</v>
      </c>
    </row>
    <row r="140" spans="1:10" ht="15.75">
      <c r="A140" s="32">
        <v>5</v>
      </c>
      <c r="B140" s="26">
        <v>1</v>
      </c>
      <c r="C140" s="26" t="s">
        <v>92</v>
      </c>
      <c r="D140" s="28" t="s">
        <v>169</v>
      </c>
      <c r="E140" s="33">
        <v>0</v>
      </c>
      <c r="F140" s="33">
        <v>0</v>
      </c>
      <c r="G140" s="33">
        <v>0</v>
      </c>
      <c r="H140" s="33">
        <v>0</v>
      </c>
      <c r="I140" s="33">
        <v>0</v>
      </c>
      <c r="J140" s="34">
        <v>0</v>
      </c>
    </row>
    <row r="141" spans="1:10" ht="16.5" thickBot="1">
      <c r="A141" s="35">
        <v>5</v>
      </c>
      <c r="B141" s="36">
        <v>2</v>
      </c>
      <c r="C141" s="36" t="s">
        <v>92</v>
      </c>
      <c r="D141" s="37" t="s">
        <v>170</v>
      </c>
      <c r="E141" s="38">
        <v>0</v>
      </c>
      <c r="F141" s="38">
        <v>0</v>
      </c>
      <c r="G141" s="38">
        <v>0</v>
      </c>
      <c r="H141" s="38">
        <v>0</v>
      </c>
      <c r="I141" s="38">
        <v>0</v>
      </c>
      <c r="J141" s="39">
        <v>0</v>
      </c>
    </row>
    <row r="143" spans="1:10" ht="15.75">
      <c r="A143" s="88" t="s">
        <v>72</v>
      </c>
      <c r="B143" s="88"/>
      <c r="C143" s="88"/>
      <c r="I143" s="89" t="s">
        <v>73</v>
      </c>
      <c r="J143" s="90"/>
    </row>
    <row r="144" spans="1:10" ht="15.75">
      <c r="A144" s="91" t="s">
        <v>74</v>
      </c>
      <c r="B144" s="91"/>
      <c r="C144" s="91"/>
      <c r="D144" s="92" t="s">
        <v>75</v>
      </c>
      <c r="E144" s="92"/>
      <c r="F144" s="92"/>
      <c r="G144" s="92"/>
      <c r="H144" s="92"/>
      <c r="I144" s="93" t="s">
        <v>76</v>
      </c>
      <c r="J144" s="94"/>
    </row>
    <row r="145" spans="5:10" ht="19.5">
      <c r="E145" s="95" t="s">
        <v>77</v>
      </c>
      <c r="F145" s="96"/>
      <c r="G145" s="96"/>
      <c r="H145" s="96"/>
      <c r="I145" s="97" t="s">
        <v>191</v>
      </c>
      <c r="J145" s="97"/>
    </row>
    <row r="146" spans="5:10" ht="16.5" thickBot="1">
      <c r="E146" s="98" t="s">
        <v>214</v>
      </c>
      <c r="F146" s="98"/>
      <c r="G146" s="98"/>
      <c r="H146" s="98"/>
      <c r="I146" s="99" t="s">
        <v>80</v>
      </c>
      <c r="J146" s="99"/>
    </row>
    <row r="147" spans="1:10" ht="15.75">
      <c r="A147" s="100" t="s">
        <v>81</v>
      </c>
      <c r="B147" s="101"/>
      <c r="C147" s="101"/>
      <c r="D147" s="101"/>
      <c r="E147" s="101" t="s">
        <v>82</v>
      </c>
      <c r="F147" s="101"/>
      <c r="G147" s="101" t="s">
        <v>144</v>
      </c>
      <c r="H147" s="101"/>
      <c r="I147" s="101" t="s">
        <v>145</v>
      </c>
      <c r="J147" s="102"/>
    </row>
    <row r="148" spans="1:10" ht="15.75">
      <c r="A148" s="29" t="s">
        <v>85</v>
      </c>
      <c r="B148" s="30" t="s">
        <v>86</v>
      </c>
      <c r="C148" s="30" t="s">
        <v>87</v>
      </c>
      <c r="D148" s="30" t="s">
        <v>88</v>
      </c>
      <c r="E148" s="30" t="s">
        <v>89</v>
      </c>
      <c r="F148" s="30" t="s">
        <v>90</v>
      </c>
      <c r="G148" s="30" t="s">
        <v>89</v>
      </c>
      <c r="H148" s="30" t="s">
        <v>91</v>
      </c>
      <c r="I148" s="30" t="s">
        <v>89</v>
      </c>
      <c r="J148" s="31" t="s">
        <v>91</v>
      </c>
    </row>
    <row r="149" spans="1:10" ht="15.75">
      <c r="A149" s="32">
        <v>7</v>
      </c>
      <c r="B149" s="26" t="s">
        <v>92</v>
      </c>
      <c r="C149" s="26" t="s">
        <v>92</v>
      </c>
      <c r="D149" s="28" t="s">
        <v>192</v>
      </c>
      <c r="E149" s="33">
        <v>0</v>
      </c>
      <c r="F149" s="33">
        <v>0</v>
      </c>
      <c r="G149" s="33">
        <v>0</v>
      </c>
      <c r="H149" s="33">
        <v>0</v>
      </c>
      <c r="I149" s="33">
        <v>0</v>
      </c>
      <c r="J149" s="34">
        <v>0</v>
      </c>
    </row>
    <row r="150" spans="1:10" ht="15.75">
      <c r="A150" s="32" t="s">
        <v>92</v>
      </c>
      <c r="B150" s="26" t="s">
        <v>92</v>
      </c>
      <c r="C150" s="26" t="s">
        <v>92</v>
      </c>
      <c r="D150" s="28" t="s">
        <v>193</v>
      </c>
      <c r="E150" s="33">
        <v>6966505</v>
      </c>
      <c r="F150" s="33">
        <v>92626064</v>
      </c>
      <c r="G150" s="33">
        <v>6050920</v>
      </c>
      <c r="H150" s="33">
        <v>72079214</v>
      </c>
      <c r="I150" s="33">
        <v>915585</v>
      </c>
      <c r="J150" s="34">
        <v>20546850</v>
      </c>
    </row>
    <row r="151" spans="1:10" ht="15.75">
      <c r="A151" s="32">
        <v>29</v>
      </c>
      <c r="B151" s="26">
        <v>2</v>
      </c>
      <c r="C151" s="26" t="s">
        <v>92</v>
      </c>
      <c r="D151" s="28" t="s">
        <v>194</v>
      </c>
      <c r="E151" s="33">
        <v>168036</v>
      </c>
      <c r="F151" s="33">
        <v>895496</v>
      </c>
      <c r="G151" s="33">
        <v>168036</v>
      </c>
      <c r="H151" s="33">
        <v>895496</v>
      </c>
      <c r="I151" s="33">
        <v>0</v>
      </c>
      <c r="J151" s="34">
        <v>0</v>
      </c>
    </row>
    <row r="152" spans="1:10" ht="15.75">
      <c r="A152" s="32">
        <v>29</v>
      </c>
      <c r="B152" s="26">
        <v>3</v>
      </c>
      <c r="C152" s="26" t="s">
        <v>92</v>
      </c>
      <c r="D152" s="28" t="s">
        <v>195</v>
      </c>
      <c r="E152" s="33">
        <v>10419528</v>
      </c>
      <c r="F152" s="33">
        <v>26583421</v>
      </c>
      <c r="G152" s="33">
        <v>10419528</v>
      </c>
      <c r="H152" s="33">
        <v>26583421</v>
      </c>
      <c r="I152" s="33">
        <v>0</v>
      </c>
      <c r="J152" s="34">
        <v>0</v>
      </c>
    </row>
    <row r="153" spans="1:10" ht="15.75">
      <c r="A153" s="32">
        <v>29</v>
      </c>
      <c r="B153" s="26">
        <v>5</v>
      </c>
      <c r="C153" s="26" t="s">
        <v>92</v>
      </c>
      <c r="D153" s="28" t="s">
        <v>196</v>
      </c>
      <c r="E153" s="33">
        <v>0</v>
      </c>
      <c r="F153" s="33">
        <v>4466</v>
      </c>
      <c r="G153" s="33">
        <v>0</v>
      </c>
      <c r="H153" s="33">
        <v>4466</v>
      </c>
      <c r="I153" s="33">
        <v>0</v>
      </c>
      <c r="J153" s="34">
        <v>0</v>
      </c>
    </row>
    <row r="154" spans="1:10" ht="15.75">
      <c r="A154" s="32">
        <v>29</v>
      </c>
      <c r="B154" s="26">
        <v>10</v>
      </c>
      <c r="C154" s="26" t="s">
        <v>92</v>
      </c>
      <c r="D154" s="28" t="s">
        <v>197</v>
      </c>
      <c r="E154" s="33">
        <v>0</v>
      </c>
      <c r="F154" s="33">
        <v>0</v>
      </c>
      <c r="G154" s="33">
        <v>0</v>
      </c>
      <c r="H154" s="33">
        <v>0</v>
      </c>
      <c r="I154" s="33">
        <v>0</v>
      </c>
      <c r="J154" s="34">
        <v>0</v>
      </c>
    </row>
    <row r="155" spans="1:10" ht="15.75">
      <c r="A155" s="32"/>
      <c r="B155" s="26"/>
      <c r="C155" s="26"/>
      <c r="D155" s="28" t="s">
        <v>198</v>
      </c>
      <c r="E155" s="33">
        <v>0</v>
      </c>
      <c r="F155" s="33">
        <v>0</v>
      </c>
      <c r="G155" s="33">
        <v>0</v>
      </c>
      <c r="H155" s="33">
        <v>0</v>
      </c>
      <c r="I155" s="33">
        <v>0</v>
      </c>
      <c r="J155" s="34">
        <v>0</v>
      </c>
    </row>
    <row r="156" spans="1:10" ht="15.75">
      <c r="A156" s="32"/>
      <c r="B156" s="26"/>
      <c r="C156" s="26"/>
      <c r="D156" s="28" t="s">
        <v>199</v>
      </c>
      <c r="E156" s="33">
        <v>0</v>
      </c>
      <c r="F156" s="33">
        <v>0</v>
      </c>
      <c r="G156" s="33">
        <v>0</v>
      </c>
      <c r="H156" s="33">
        <v>0</v>
      </c>
      <c r="I156" s="33">
        <v>0</v>
      </c>
      <c r="J156" s="34">
        <v>0</v>
      </c>
    </row>
    <row r="157" spans="1:10" ht="15.75">
      <c r="A157" s="32" t="s">
        <v>92</v>
      </c>
      <c r="B157" s="26" t="s">
        <v>92</v>
      </c>
      <c r="C157" s="26" t="s">
        <v>92</v>
      </c>
      <c r="D157" s="28" t="s">
        <v>200</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92</v>
      </c>
      <c r="B165" s="26" t="s">
        <v>92</v>
      </c>
      <c r="C165" s="26" t="s">
        <v>92</v>
      </c>
      <c r="D165" s="28" t="s">
        <v>201</v>
      </c>
      <c r="E165" s="33">
        <v>17554069</v>
      </c>
      <c r="F165" s="33">
        <v>120109447</v>
      </c>
      <c r="G165" s="33"/>
      <c r="H165" s="33"/>
      <c r="I165" s="33"/>
      <c r="J165" s="34"/>
    </row>
    <row r="166" spans="1:10" ht="15.75">
      <c r="A166" s="32" t="s">
        <v>92</v>
      </c>
      <c r="B166" s="26" t="s">
        <v>92</v>
      </c>
      <c r="C166" s="26" t="s">
        <v>92</v>
      </c>
      <c r="D166" s="28" t="s">
        <v>202</v>
      </c>
      <c r="E166" s="33">
        <v>181503237</v>
      </c>
      <c r="F166" s="33">
        <v>181503237</v>
      </c>
      <c r="G166" s="33"/>
      <c r="H166" s="33"/>
      <c r="I166" s="33"/>
      <c r="J166" s="34"/>
    </row>
    <row r="167" spans="1:10" ht="15.75">
      <c r="A167" s="32" t="s">
        <v>92</v>
      </c>
      <c r="B167" s="26" t="s">
        <v>92</v>
      </c>
      <c r="C167" s="26" t="s">
        <v>92</v>
      </c>
      <c r="D167" s="28" t="s">
        <v>203</v>
      </c>
      <c r="E167" s="33">
        <v>199057306</v>
      </c>
      <c r="F167" s="33">
        <v>301612684</v>
      </c>
      <c r="G167" s="33"/>
      <c r="H167" s="33"/>
      <c r="I167" s="33"/>
      <c r="J167" s="34"/>
    </row>
    <row r="168" spans="1:10" ht="15.75">
      <c r="A168" s="32" t="s">
        <v>92</v>
      </c>
      <c r="B168" s="26" t="s">
        <v>92</v>
      </c>
      <c r="C168" s="26" t="s">
        <v>92</v>
      </c>
      <c r="D168" s="28" t="s">
        <v>204</v>
      </c>
      <c r="E168" s="33">
        <v>90000</v>
      </c>
      <c r="F168" s="33">
        <v>0</v>
      </c>
      <c r="G168" s="33"/>
      <c r="H168" s="33"/>
      <c r="I168" s="33"/>
      <c r="J168" s="34"/>
    </row>
    <row r="169" spans="1:10" ht="15.75">
      <c r="A169" s="32" t="s">
        <v>92</v>
      </c>
      <c r="B169" s="26" t="s">
        <v>92</v>
      </c>
      <c r="C169" s="26" t="s">
        <v>92</v>
      </c>
      <c r="D169" s="28" t="s">
        <v>205</v>
      </c>
      <c r="E169" s="33">
        <v>181593237</v>
      </c>
      <c r="F169" s="33">
        <v>0</v>
      </c>
      <c r="G169" s="33"/>
      <c r="H169" s="33"/>
      <c r="I169" s="33"/>
      <c r="J169" s="34"/>
    </row>
    <row r="170" spans="1:10" ht="15.75">
      <c r="A170" s="32" t="s">
        <v>92</v>
      </c>
      <c r="B170" s="26" t="s">
        <v>92</v>
      </c>
      <c r="C170" s="26" t="s">
        <v>92</v>
      </c>
      <c r="D170" s="28" t="s">
        <v>140</v>
      </c>
      <c r="E170" s="33">
        <v>129795000</v>
      </c>
      <c r="F170" s="33">
        <v>0</v>
      </c>
      <c r="G170" s="33"/>
      <c r="H170" s="33"/>
      <c r="I170" s="33"/>
      <c r="J170" s="34"/>
    </row>
    <row r="171" spans="1:10" ht="15.75">
      <c r="A171" s="32" t="s">
        <v>92</v>
      </c>
      <c r="B171" s="26" t="s">
        <v>92</v>
      </c>
      <c r="C171" s="26" t="s">
        <v>92</v>
      </c>
      <c r="D171" s="28" t="s">
        <v>141</v>
      </c>
      <c r="E171" s="33">
        <v>8066000</v>
      </c>
      <c r="F171" s="33">
        <v>0</v>
      </c>
      <c r="G171" s="33"/>
      <c r="H171" s="33"/>
      <c r="I171" s="33"/>
      <c r="J171" s="34"/>
    </row>
    <row r="172" spans="1:10" ht="16.5" thickBot="1">
      <c r="A172" s="35" t="s">
        <v>92</v>
      </c>
      <c r="B172" s="36" t="s">
        <v>92</v>
      </c>
      <c r="C172" s="36" t="s">
        <v>92</v>
      </c>
      <c r="D172" s="37" t="s">
        <v>142</v>
      </c>
      <c r="E172" s="38">
        <v>99599350</v>
      </c>
      <c r="F172" s="38">
        <v>0</v>
      </c>
      <c r="G172" s="38"/>
      <c r="H172" s="38"/>
      <c r="I172" s="38"/>
      <c r="J172" s="39"/>
    </row>
    <row r="173" ht="15.75">
      <c r="A173" s="40" t="s">
        <v>206</v>
      </c>
    </row>
    <row r="174" ht="15.75">
      <c r="A174" s="40" t="s">
        <v>207</v>
      </c>
    </row>
    <row r="175" ht="15.75">
      <c r="A175" s="41" t="s">
        <v>208</v>
      </c>
    </row>
    <row r="176" ht="15.75">
      <c r="A176" s="41" t="s">
        <v>209</v>
      </c>
    </row>
    <row r="177" spans="1:9" ht="15.75">
      <c r="A177" s="41" t="s">
        <v>210</v>
      </c>
      <c r="I177" s="27" t="s">
        <v>211</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6:C66"/>
    <mergeCell ref="I66:J66"/>
    <mergeCell ref="A67:C67"/>
    <mergeCell ref="D67:H67"/>
    <mergeCell ref="I67:J67"/>
    <mergeCell ref="E68:H68"/>
    <mergeCell ref="I68:J68"/>
    <mergeCell ref="E69:H69"/>
    <mergeCell ref="I69:J69"/>
    <mergeCell ref="A70:D70"/>
    <mergeCell ref="E70:F70"/>
    <mergeCell ref="G70:H70"/>
    <mergeCell ref="I70:J70"/>
    <mergeCell ref="A94:C94"/>
    <mergeCell ref="I94:J94"/>
    <mergeCell ref="A95:C95"/>
    <mergeCell ref="D95:H95"/>
    <mergeCell ref="I95:J95"/>
    <mergeCell ref="E96:H96"/>
    <mergeCell ref="I96:J96"/>
    <mergeCell ref="E97:H97"/>
    <mergeCell ref="I97:J97"/>
    <mergeCell ref="A98:D98"/>
    <mergeCell ref="E98:F98"/>
    <mergeCell ref="G98:H98"/>
    <mergeCell ref="I98:J98"/>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K177"/>
  <sheetViews>
    <sheetView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8" t="s">
        <v>72</v>
      </c>
      <c r="B1" s="88"/>
      <c r="C1" s="88"/>
      <c r="I1" s="89" t="s">
        <v>73</v>
      </c>
      <c r="J1" s="90"/>
      <c r="K1" s="19" t="s">
        <v>15</v>
      </c>
    </row>
    <row r="2" spans="1:10" ht="15.75">
      <c r="A2" s="91" t="s">
        <v>74</v>
      </c>
      <c r="B2" s="91"/>
      <c r="C2" s="91"/>
      <c r="D2" s="92" t="s">
        <v>75</v>
      </c>
      <c r="E2" s="92"/>
      <c r="F2" s="92"/>
      <c r="G2" s="92"/>
      <c r="H2" s="92"/>
      <c r="I2" s="93" t="s">
        <v>76</v>
      </c>
      <c r="J2" s="94"/>
    </row>
    <row r="3" spans="5:10" ht="19.5">
      <c r="E3" s="95" t="s">
        <v>77</v>
      </c>
      <c r="F3" s="96"/>
      <c r="G3" s="96"/>
      <c r="H3" s="96"/>
      <c r="I3" s="97" t="s">
        <v>78</v>
      </c>
      <c r="J3" s="97"/>
    </row>
    <row r="4" spans="5:10" ht="16.5" thickBot="1">
      <c r="E4" s="98" t="s">
        <v>215</v>
      </c>
      <c r="F4" s="98"/>
      <c r="G4" s="98"/>
      <c r="H4" s="98"/>
      <c r="I4" s="99" t="s">
        <v>80</v>
      </c>
      <c r="J4" s="99"/>
    </row>
    <row r="5" spans="1:10" ht="15.75">
      <c r="A5" s="100" t="s">
        <v>81</v>
      </c>
      <c r="B5" s="101"/>
      <c r="C5" s="101"/>
      <c r="D5" s="101"/>
      <c r="E5" s="101" t="s">
        <v>82</v>
      </c>
      <c r="F5" s="101"/>
      <c r="G5" s="101" t="s">
        <v>83</v>
      </c>
      <c r="H5" s="101"/>
      <c r="I5" s="101" t="s">
        <v>84</v>
      </c>
      <c r="J5" s="10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33">
        <v>19596388</v>
      </c>
      <c r="F7" s="33">
        <v>176175515</v>
      </c>
      <c r="G7" s="33">
        <v>19596388</v>
      </c>
      <c r="H7" s="33">
        <v>164853859</v>
      </c>
      <c r="I7" s="33">
        <v>0</v>
      </c>
      <c r="J7" s="34">
        <v>11321656</v>
      </c>
    </row>
    <row r="8" spans="1:10" ht="15.75">
      <c r="A8" s="32">
        <v>1</v>
      </c>
      <c r="B8" s="26" t="s">
        <v>92</v>
      </c>
      <c r="C8" s="26" t="s">
        <v>92</v>
      </c>
      <c r="D8" s="28" t="s">
        <v>94</v>
      </c>
      <c r="E8" s="33">
        <v>7356697</v>
      </c>
      <c r="F8" s="33">
        <v>106175094</v>
      </c>
      <c r="G8" s="33">
        <v>7356697</v>
      </c>
      <c r="H8" s="33">
        <v>106175094</v>
      </c>
      <c r="I8" s="33">
        <v>0</v>
      </c>
      <c r="J8" s="34">
        <v>0</v>
      </c>
    </row>
    <row r="9" spans="1:10" ht="15.75">
      <c r="A9" s="32">
        <v>1</v>
      </c>
      <c r="B9" s="26">
        <v>1</v>
      </c>
      <c r="C9" s="26" t="s">
        <v>92</v>
      </c>
      <c r="D9" s="28" t="s">
        <v>95</v>
      </c>
      <c r="E9" s="33">
        <v>6927</v>
      </c>
      <c r="F9" s="33">
        <v>4207550</v>
      </c>
      <c r="G9" s="33">
        <v>6927</v>
      </c>
      <c r="H9" s="33">
        <v>4207550</v>
      </c>
      <c r="I9" s="33">
        <v>0</v>
      </c>
      <c r="J9" s="34">
        <v>0</v>
      </c>
    </row>
    <row r="10" spans="1:10" ht="15.75">
      <c r="A10" s="32">
        <v>1</v>
      </c>
      <c r="B10" s="26">
        <v>2</v>
      </c>
      <c r="C10" s="26" t="s">
        <v>92</v>
      </c>
      <c r="D10" s="28" t="s">
        <v>96</v>
      </c>
      <c r="E10" s="33">
        <v>16329</v>
      </c>
      <c r="F10" s="33">
        <v>4935609</v>
      </c>
      <c r="G10" s="33">
        <v>16329</v>
      </c>
      <c r="H10" s="33">
        <v>4935609</v>
      </c>
      <c r="I10" s="33">
        <v>0</v>
      </c>
      <c r="J10" s="34">
        <v>0</v>
      </c>
    </row>
    <row r="11" spans="1:10" ht="15.75">
      <c r="A11" s="32">
        <v>1</v>
      </c>
      <c r="B11" s="26">
        <v>3</v>
      </c>
      <c r="C11" s="26" t="s">
        <v>92</v>
      </c>
      <c r="D11" s="28" t="s">
        <v>97</v>
      </c>
      <c r="E11" s="33">
        <v>44682</v>
      </c>
      <c r="F11" s="33">
        <v>372628</v>
      </c>
      <c r="G11" s="33">
        <v>44682</v>
      </c>
      <c r="H11" s="33">
        <v>372628</v>
      </c>
      <c r="I11" s="33">
        <v>0</v>
      </c>
      <c r="J11" s="34">
        <v>0</v>
      </c>
    </row>
    <row r="12" spans="1:10" ht="15.75">
      <c r="A12" s="32">
        <v>1</v>
      </c>
      <c r="B12" s="26">
        <v>4</v>
      </c>
      <c r="C12" s="26" t="s">
        <v>92</v>
      </c>
      <c r="D12" s="28" t="s">
        <v>98</v>
      </c>
      <c r="E12" s="33">
        <v>0</v>
      </c>
      <c r="F12" s="33">
        <v>146620</v>
      </c>
      <c r="G12" s="33">
        <v>0</v>
      </c>
      <c r="H12" s="33">
        <v>146620</v>
      </c>
      <c r="I12" s="33">
        <v>0</v>
      </c>
      <c r="J12" s="34">
        <v>0</v>
      </c>
    </row>
    <row r="13" spans="1:10" ht="15.75">
      <c r="A13" s="32">
        <v>1</v>
      </c>
      <c r="B13" s="26">
        <v>5</v>
      </c>
      <c r="C13" s="26" t="s">
        <v>92</v>
      </c>
      <c r="D13" s="28" t="s">
        <v>99</v>
      </c>
      <c r="E13" s="33">
        <v>1759</v>
      </c>
      <c r="F13" s="33">
        <v>50350</v>
      </c>
      <c r="G13" s="33">
        <v>1759</v>
      </c>
      <c r="H13" s="33">
        <v>50350</v>
      </c>
      <c r="I13" s="33">
        <v>0</v>
      </c>
      <c r="J13" s="34">
        <v>0</v>
      </c>
    </row>
    <row r="14" spans="1:10" ht="15.75">
      <c r="A14" s="32">
        <v>1</v>
      </c>
      <c r="B14" s="26">
        <v>5</v>
      </c>
      <c r="C14" s="26">
        <v>1</v>
      </c>
      <c r="D14" s="28" t="s">
        <v>100</v>
      </c>
      <c r="E14" s="33">
        <v>0</v>
      </c>
      <c r="F14" s="33">
        <v>0</v>
      </c>
      <c r="G14" s="33">
        <v>0</v>
      </c>
      <c r="H14" s="33">
        <v>0</v>
      </c>
      <c r="I14" s="33">
        <v>0</v>
      </c>
      <c r="J14" s="34">
        <v>0</v>
      </c>
    </row>
    <row r="15" spans="1:10" ht="15.75">
      <c r="A15" s="32">
        <v>1</v>
      </c>
      <c r="B15" s="26">
        <v>5</v>
      </c>
      <c r="C15" s="26">
        <v>2</v>
      </c>
      <c r="D15" s="28" t="s">
        <v>101</v>
      </c>
      <c r="E15" s="33">
        <v>1759</v>
      </c>
      <c r="F15" s="33">
        <v>50350</v>
      </c>
      <c r="G15" s="33">
        <v>1759</v>
      </c>
      <c r="H15" s="33">
        <v>50350</v>
      </c>
      <c r="I15" s="33">
        <v>0</v>
      </c>
      <c r="J15" s="34">
        <v>0</v>
      </c>
    </row>
    <row r="16" spans="1:10" ht="15.75">
      <c r="A16" s="32">
        <v>1</v>
      </c>
      <c r="B16" s="26">
        <v>6</v>
      </c>
      <c r="C16" s="26" t="s">
        <v>92</v>
      </c>
      <c r="D16" s="28" t="s">
        <v>102</v>
      </c>
      <c r="E16" s="33">
        <v>7287000</v>
      </c>
      <c r="F16" s="33">
        <v>96462337</v>
      </c>
      <c r="G16" s="33">
        <v>7287000</v>
      </c>
      <c r="H16" s="33">
        <v>96462337</v>
      </c>
      <c r="I16" s="33">
        <v>0</v>
      </c>
      <c r="J16" s="34">
        <v>0</v>
      </c>
    </row>
    <row r="17" spans="1:10" ht="15.75">
      <c r="A17" s="32" t="s">
        <v>92</v>
      </c>
      <c r="B17" s="26" t="s">
        <v>92</v>
      </c>
      <c r="C17" s="26" t="s">
        <v>92</v>
      </c>
      <c r="D17" s="28" t="s">
        <v>103</v>
      </c>
      <c r="E17" s="33">
        <v>0</v>
      </c>
      <c r="F17" s="33">
        <v>0</v>
      </c>
      <c r="G17" s="33">
        <v>0</v>
      </c>
      <c r="H17" s="33">
        <v>0</v>
      </c>
      <c r="I17" s="33">
        <v>0</v>
      </c>
      <c r="J17" s="34">
        <v>0</v>
      </c>
    </row>
    <row r="18" spans="1:10" ht="15.75">
      <c r="A18" s="32" t="s">
        <v>92</v>
      </c>
      <c r="B18" s="26" t="s">
        <v>92</v>
      </c>
      <c r="C18" s="26" t="s">
        <v>92</v>
      </c>
      <c r="D18" s="28" t="s">
        <v>104</v>
      </c>
      <c r="E18" s="33">
        <v>0</v>
      </c>
      <c r="F18" s="33">
        <v>0</v>
      </c>
      <c r="G18" s="33">
        <v>0</v>
      </c>
      <c r="H18" s="33">
        <v>0</v>
      </c>
      <c r="I18" s="33">
        <v>0</v>
      </c>
      <c r="J18" s="34">
        <v>0</v>
      </c>
    </row>
    <row r="19" spans="1:10" ht="15.75">
      <c r="A19" s="32">
        <v>2</v>
      </c>
      <c r="B19" s="26" t="s">
        <v>92</v>
      </c>
      <c r="C19" s="26" t="s">
        <v>92</v>
      </c>
      <c r="D19" s="28" t="s">
        <v>105</v>
      </c>
      <c r="E19" s="33">
        <v>30726</v>
      </c>
      <c r="F19" s="33">
        <v>161730</v>
      </c>
      <c r="G19" s="33">
        <v>30726</v>
      </c>
      <c r="H19" s="33">
        <v>161730</v>
      </c>
      <c r="I19" s="33">
        <v>0</v>
      </c>
      <c r="J19" s="34">
        <v>0</v>
      </c>
    </row>
    <row r="20" spans="1:10" ht="15.75">
      <c r="A20" s="32">
        <v>3</v>
      </c>
      <c r="B20" s="26" t="s">
        <v>92</v>
      </c>
      <c r="C20" s="26" t="s">
        <v>92</v>
      </c>
      <c r="D20" s="28" t="s">
        <v>106</v>
      </c>
      <c r="E20" s="33">
        <v>473404</v>
      </c>
      <c r="F20" s="33">
        <v>5962868</v>
      </c>
      <c r="G20" s="33">
        <v>473404</v>
      </c>
      <c r="H20" s="33">
        <v>5962868</v>
      </c>
      <c r="I20" s="33">
        <v>0</v>
      </c>
      <c r="J20" s="34">
        <v>0</v>
      </c>
    </row>
    <row r="21" spans="1:10" ht="15.75">
      <c r="A21" s="32" t="s">
        <v>92</v>
      </c>
      <c r="B21" s="26" t="s">
        <v>92</v>
      </c>
      <c r="C21" s="26" t="s">
        <v>92</v>
      </c>
      <c r="D21" s="28" t="s">
        <v>107</v>
      </c>
      <c r="E21" s="33">
        <v>0</v>
      </c>
      <c r="F21" s="33">
        <v>0</v>
      </c>
      <c r="G21" s="33">
        <v>0</v>
      </c>
      <c r="H21" s="33">
        <v>0</v>
      </c>
      <c r="I21" s="33">
        <v>0</v>
      </c>
      <c r="J21" s="34">
        <v>0</v>
      </c>
    </row>
    <row r="22" spans="1:10" ht="15.75">
      <c r="A22" s="32">
        <v>4</v>
      </c>
      <c r="B22" s="26" t="s">
        <v>92</v>
      </c>
      <c r="C22" s="26" t="s">
        <v>92</v>
      </c>
      <c r="D22" s="28" t="s">
        <v>108</v>
      </c>
      <c r="E22" s="33">
        <v>135001</v>
      </c>
      <c r="F22" s="33">
        <v>1081138</v>
      </c>
      <c r="G22" s="33">
        <v>135001</v>
      </c>
      <c r="H22" s="33">
        <v>1081138</v>
      </c>
      <c r="I22" s="33">
        <v>0</v>
      </c>
      <c r="J22" s="34">
        <v>0</v>
      </c>
    </row>
    <row r="23" spans="1:10" ht="15.75">
      <c r="A23" s="32">
        <v>4</v>
      </c>
      <c r="B23" s="26">
        <v>1</v>
      </c>
      <c r="C23" s="26" t="s">
        <v>92</v>
      </c>
      <c r="D23" s="28" t="s">
        <v>109</v>
      </c>
      <c r="E23" s="33">
        <v>135001</v>
      </c>
      <c r="F23" s="33">
        <v>1048519</v>
      </c>
      <c r="G23" s="33">
        <v>135001</v>
      </c>
      <c r="H23" s="33">
        <v>1048519</v>
      </c>
      <c r="I23" s="33">
        <v>0</v>
      </c>
      <c r="J23" s="34">
        <v>0</v>
      </c>
    </row>
    <row r="24" spans="1:10" ht="15.75">
      <c r="A24" s="32">
        <v>4</v>
      </c>
      <c r="B24" s="26">
        <v>5</v>
      </c>
      <c r="C24" s="26" t="s">
        <v>92</v>
      </c>
      <c r="D24" s="28" t="s">
        <v>110</v>
      </c>
      <c r="E24" s="33">
        <v>0</v>
      </c>
      <c r="F24" s="33">
        <v>32619</v>
      </c>
      <c r="G24" s="33">
        <v>0</v>
      </c>
      <c r="H24" s="33">
        <v>32619</v>
      </c>
      <c r="I24" s="33">
        <v>0</v>
      </c>
      <c r="J24" s="34">
        <v>0</v>
      </c>
    </row>
    <row r="25" spans="1:10" ht="15.75">
      <c r="A25" s="32">
        <v>5</v>
      </c>
      <c r="B25" s="26" t="s">
        <v>92</v>
      </c>
      <c r="C25" s="26" t="s">
        <v>92</v>
      </c>
      <c r="D25" s="28" t="s">
        <v>111</v>
      </c>
      <c r="E25" s="33">
        <v>0</v>
      </c>
      <c r="F25" s="33">
        <v>0</v>
      </c>
      <c r="G25" s="33">
        <v>0</v>
      </c>
      <c r="H25" s="33">
        <v>0</v>
      </c>
      <c r="I25" s="33">
        <v>0</v>
      </c>
      <c r="J25" s="34">
        <v>0</v>
      </c>
    </row>
    <row r="26" spans="1:10" ht="15.75">
      <c r="A26" s="32">
        <v>5</v>
      </c>
      <c r="B26" s="26">
        <v>1</v>
      </c>
      <c r="C26" s="26" t="s">
        <v>92</v>
      </c>
      <c r="D26" s="28" t="s">
        <v>112</v>
      </c>
      <c r="E26" s="33">
        <v>0</v>
      </c>
      <c r="F26" s="33">
        <v>0</v>
      </c>
      <c r="G26" s="33">
        <v>0</v>
      </c>
      <c r="H26" s="33">
        <v>0</v>
      </c>
      <c r="I26" s="33">
        <v>0</v>
      </c>
      <c r="J26" s="34">
        <v>0</v>
      </c>
    </row>
    <row r="27" spans="1:10" ht="15.75">
      <c r="A27" s="32">
        <v>5</v>
      </c>
      <c r="B27" s="26">
        <v>2</v>
      </c>
      <c r="C27" s="26" t="s">
        <v>92</v>
      </c>
      <c r="D27" s="28" t="s">
        <v>113</v>
      </c>
      <c r="E27" s="33">
        <v>0</v>
      </c>
      <c r="F27" s="33">
        <v>0</v>
      </c>
      <c r="G27" s="33">
        <v>0</v>
      </c>
      <c r="H27" s="33">
        <v>0</v>
      </c>
      <c r="I27" s="33">
        <v>0</v>
      </c>
      <c r="J27" s="34">
        <v>0</v>
      </c>
    </row>
    <row r="28" spans="1:10" ht="16.5" thickBot="1">
      <c r="A28" s="35">
        <v>5</v>
      </c>
      <c r="B28" s="36">
        <v>3</v>
      </c>
      <c r="C28" s="36" t="s">
        <v>92</v>
      </c>
      <c r="D28" s="37" t="s">
        <v>114</v>
      </c>
      <c r="E28" s="38">
        <v>0</v>
      </c>
      <c r="F28" s="38">
        <v>0</v>
      </c>
      <c r="G28" s="38">
        <v>0</v>
      </c>
      <c r="H28" s="38">
        <v>0</v>
      </c>
      <c r="I28" s="38">
        <v>0</v>
      </c>
      <c r="J28" s="39">
        <v>0</v>
      </c>
    </row>
    <row r="30" spans="1:10" ht="15.75">
      <c r="A30" s="88" t="s">
        <v>72</v>
      </c>
      <c r="B30" s="88"/>
      <c r="C30" s="88"/>
      <c r="I30" s="89" t="s">
        <v>73</v>
      </c>
      <c r="J30" s="90"/>
    </row>
    <row r="31" spans="1:10" ht="15.75">
      <c r="A31" s="91" t="s">
        <v>74</v>
      </c>
      <c r="B31" s="91"/>
      <c r="C31" s="91"/>
      <c r="D31" s="92" t="s">
        <v>75</v>
      </c>
      <c r="E31" s="92"/>
      <c r="F31" s="92"/>
      <c r="G31" s="92"/>
      <c r="H31" s="92"/>
      <c r="I31" s="93" t="s">
        <v>76</v>
      </c>
      <c r="J31" s="94"/>
    </row>
    <row r="32" spans="5:10" ht="19.5">
      <c r="E32" s="95" t="s">
        <v>77</v>
      </c>
      <c r="F32" s="96"/>
      <c r="G32" s="96"/>
      <c r="H32" s="96"/>
      <c r="I32" s="97" t="s">
        <v>115</v>
      </c>
      <c r="J32" s="97"/>
    </row>
    <row r="33" spans="5:10" ht="16.5" thickBot="1">
      <c r="E33" s="98" t="s">
        <v>215</v>
      </c>
      <c r="F33" s="98"/>
      <c r="G33" s="98"/>
      <c r="H33" s="98"/>
      <c r="I33" s="99" t="s">
        <v>80</v>
      </c>
      <c r="J33" s="99"/>
    </row>
    <row r="34" spans="1:10" ht="15.75">
      <c r="A34" s="100" t="s">
        <v>81</v>
      </c>
      <c r="B34" s="101"/>
      <c r="C34" s="101"/>
      <c r="D34" s="101"/>
      <c r="E34" s="101" t="s">
        <v>82</v>
      </c>
      <c r="F34" s="101"/>
      <c r="G34" s="101" t="s">
        <v>83</v>
      </c>
      <c r="H34" s="101"/>
      <c r="I34" s="101" t="s">
        <v>84</v>
      </c>
      <c r="J34" s="10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33">
        <v>11475682</v>
      </c>
      <c r="F36" s="33">
        <v>59827251</v>
      </c>
      <c r="G36" s="33">
        <v>11475682</v>
      </c>
      <c r="H36" s="33">
        <v>48505595</v>
      </c>
      <c r="I36" s="33">
        <v>0</v>
      </c>
      <c r="J36" s="34">
        <v>11321656</v>
      </c>
    </row>
    <row r="37" spans="1:10" ht="15.75">
      <c r="A37" s="32">
        <v>6</v>
      </c>
      <c r="B37" s="26">
        <v>1</v>
      </c>
      <c r="C37" s="26" t="s">
        <v>92</v>
      </c>
      <c r="D37" s="28" t="s">
        <v>117</v>
      </c>
      <c r="E37" s="33">
        <v>11475682</v>
      </c>
      <c r="F37" s="33">
        <v>59827251</v>
      </c>
      <c r="G37" s="33">
        <v>11475682</v>
      </c>
      <c r="H37" s="33">
        <v>48505595</v>
      </c>
      <c r="I37" s="33">
        <v>0</v>
      </c>
      <c r="J37" s="34">
        <v>11321656</v>
      </c>
    </row>
    <row r="38" spans="1:10" ht="15.75">
      <c r="A38" s="32">
        <v>6</v>
      </c>
      <c r="B38" s="26">
        <v>2</v>
      </c>
      <c r="C38" s="26" t="s">
        <v>92</v>
      </c>
      <c r="D38" s="28" t="s">
        <v>118</v>
      </c>
      <c r="E38" s="33">
        <v>0</v>
      </c>
      <c r="F38" s="33">
        <v>0</v>
      </c>
      <c r="G38" s="33">
        <v>0</v>
      </c>
      <c r="H38" s="33">
        <v>0</v>
      </c>
      <c r="I38" s="33">
        <v>0</v>
      </c>
      <c r="J38" s="34">
        <v>0</v>
      </c>
    </row>
    <row r="39" spans="1:10" ht="15.75">
      <c r="A39" s="32">
        <v>7</v>
      </c>
      <c r="B39" s="26" t="s">
        <v>92</v>
      </c>
      <c r="C39" s="26" t="s">
        <v>92</v>
      </c>
      <c r="D39" s="28" t="s">
        <v>119</v>
      </c>
      <c r="E39" s="33">
        <v>0</v>
      </c>
      <c r="F39" s="33">
        <v>0</v>
      </c>
      <c r="G39" s="33">
        <v>0</v>
      </c>
      <c r="H39" s="33">
        <v>0</v>
      </c>
      <c r="I39" s="33">
        <v>0</v>
      </c>
      <c r="J39" s="34">
        <v>0</v>
      </c>
    </row>
    <row r="40" spans="1:10" ht="15.75">
      <c r="A40" s="32" t="s">
        <v>92</v>
      </c>
      <c r="B40" s="26" t="s">
        <v>92</v>
      </c>
      <c r="C40" s="26" t="s">
        <v>92</v>
      </c>
      <c r="D40" s="28" t="s">
        <v>120</v>
      </c>
      <c r="E40" s="33">
        <v>0</v>
      </c>
      <c r="F40" s="33">
        <v>0</v>
      </c>
      <c r="G40" s="33">
        <v>0</v>
      </c>
      <c r="H40" s="33">
        <v>0</v>
      </c>
      <c r="I40" s="33">
        <v>0</v>
      </c>
      <c r="J40" s="34">
        <v>0</v>
      </c>
    </row>
    <row r="41" spans="1:10" ht="15.75">
      <c r="A41" s="32">
        <v>8</v>
      </c>
      <c r="B41" s="26" t="s">
        <v>92</v>
      </c>
      <c r="C41" s="26" t="s">
        <v>92</v>
      </c>
      <c r="D41" s="28" t="s">
        <v>121</v>
      </c>
      <c r="E41" s="33">
        <v>124878</v>
      </c>
      <c r="F41" s="33">
        <v>2967434</v>
      </c>
      <c r="G41" s="33">
        <v>124878</v>
      </c>
      <c r="H41" s="33">
        <v>2967434</v>
      </c>
      <c r="I41" s="33">
        <v>0</v>
      </c>
      <c r="J41" s="34">
        <v>0</v>
      </c>
    </row>
    <row r="42" spans="1:10" ht="15.75">
      <c r="A42" s="32" t="s">
        <v>92</v>
      </c>
      <c r="B42" s="26" t="s">
        <v>92</v>
      </c>
      <c r="C42" s="26" t="s">
        <v>92</v>
      </c>
      <c r="D42" s="28" t="s">
        <v>122</v>
      </c>
      <c r="E42" s="33">
        <v>0</v>
      </c>
      <c r="F42" s="33">
        <v>0</v>
      </c>
      <c r="G42" s="33">
        <v>0</v>
      </c>
      <c r="H42" s="33">
        <v>0</v>
      </c>
      <c r="I42" s="33">
        <v>0</v>
      </c>
      <c r="J42" s="34">
        <v>0</v>
      </c>
    </row>
    <row r="43" spans="1:10" ht="15.75">
      <c r="A43" s="32">
        <v>4</v>
      </c>
      <c r="B43" s="26" t="s">
        <v>92</v>
      </c>
      <c r="C43" s="26" t="s">
        <v>92</v>
      </c>
      <c r="D43" s="28" t="s">
        <v>123</v>
      </c>
      <c r="E43" s="33">
        <v>0</v>
      </c>
      <c r="F43" s="33">
        <v>0</v>
      </c>
      <c r="G43" s="33">
        <v>0</v>
      </c>
      <c r="H43" s="33">
        <v>0</v>
      </c>
      <c r="I43" s="33">
        <v>0</v>
      </c>
      <c r="J43" s="34">
        <v>0</v>
      </c>
    </row>
    <row r="44" spans="1:10" ht="15.75">
      <c r="A44" s="32">
        <v>4</v>
      </c>
      <c r="B44" s="26">
        <v>2</v>
      </c>
      <c r="C44" s="26" t="s">
        <v>92</v>
      </c>
      <c r="D44" s="28" t="s">
        <v>124</v>
      </c>
      <c r="E44" s="33">
        <v>0</v>
      </c>
      <c r="F44" s="33">
        <v>0</v>
      </c>
      <c r="G44" s="33">
        <v>0</v>
      </c>
      <c r="H44" s="33">
        <v>0</v>
      </c>
      <c r="I44" s="33">
        <v>0</v>
      </c>
      <c r="J44" s="34">
        <v>0</v>
      </c>
    </row>
    <row r="45" spans="1:10" ht="15.75">
      <c r="A45" s="32" t="s">
        <v>92</v>
      </c>
      <c r="B45" s="26" t="s">
        <v>92</v>
      </c>
      <c r="C45" s="26" t="s">
        <v>92</v>
      </c>
      <c r="D45" s="28" t="s">
        <v>125</v>
      </c>
      <c r="E45" s="33">
        <v>0</v>
      </c>
      <c r="F45" s="33">
        <v>0</v>
      </c>
      <c r="G45" s="33">
        <v>0</v>
      </c>
      <c r="H45" s="33">
        <v>0</v>
      </c>
      <c r="I45" s="33">
        <v>0</v>
      </c>
      <c r="J45" s="34">
        <v>0</v>
      </c>
    </row>
    <row r="46" spans="1:10" ht="15.75">
      <c r="A46" s="32" t="s">
        <v>92</v>
      </c>
      <c r="B46" s="26" t="s">
        <v>92</v>
      </c>
      <c r="C46" s="26" t="s">
        <v>92</v>
      </c>
      <c r="D46" s="28" t="s">
        <v>126</v>
      </c>
      <c r="E46" s="33">
        <v>0</v>
      </c>
      <c r="F46" s="33">
        <v>0</v>
      </c>
      <c r="G46" s="33">
        <v>0</v>
      </c>
      <c r="H46" s="33">
        <v>0</v>
      </c>
      <c r="I46" s="33">
        <v>0</v>
      </c>
      <c r="J46" s="34">
        <v>0</v>
      </c>
    </row>
    <row r="47" spans="1:10" ht="15.75">
      <c r="A47" s="32" t="s">
        <v>92</v>
      </c>
      <c r="B47" s="26" t="s">
        <v>92</v>
      </c>
      <c r="C47" s="26" t="s">
        <v>92</v>
      </c>
      <c r="D47" s="28" t="s">
        <v>127</v>
      </c>
      <c r="E47" s="33">
        <v>0</v>
      </c>
      <c r="F47" s="33">
        <v>0</v>
      </c>
      <c r="G47" s="33">
        <v>0</v>
      </c>
      <c r="H47" s="33">
        <v>0</v>
      </c>
      <c r="I47" s="33">
        <v>0</v>
      </c>
      <c r="J47" s="34">
        <v>0</v>
      </c>
    </row>
    <row r="48" spans="1:10" ht="15.75">
      <c r="A48" s="32">
        <v>9</v>
      </c>
      <c r="B48" s="26" t="s">
        <v>92</v>
      </c>
      <c r="C48" s="26" t="s">
        <v>92</v>
      </c>
      <c r="D48" s="28" t="s">
        <v>128</v>
      </c>
      <c r="E48" s="33">
        <v>0</v>
      </c>
      <c r="F48" s="33">
        <v>0</v>
      </c>
      <c r="G48" s="33">
        <v>0</v>
      </c>
      <c r="H48" s="33">
        <v>0</v>
      </c>
      <c r="I48" s="33">
        <v>0</v>
      </c>
      <c r="J48" s="34">
        <v>0</v>
      </c>
    </row>
    <row r="49" spans="1:10" ht="15.75">
      <c r="A49" s="32" t="s">
        <v>92</v>
      </c>
      <c r="B49" s="26" t="s">
        <v>92</v>
      </c>
      <c r="C49" s="26" t="s">
        <v>92</v>
      </c>
      <c r="D49" s="28" t="s">
        <v>129</v>
      </c>
      <c r="E49" s="33">
        <v>19596388</v>
      </c>
      <c r="F49" s="33">
        <v>176175515</v>
      </c>
      <c r="G49" s="33">
        <v>19596388</v>
      </c>
      <c r="H49" s="33">
        <v>164853859</v>
      </c>
      <c r="I49" s="33">
        <v>0</v>
      </c>
      <c r="J49" s="34">
        <v>11321656</v>
      </c>
    </row>
    <row r="50" spans="1:10" ht="15.75">
      <c r="A50" s="32" t="s">
        <v>92</v>
      </c>
      <c r="B50" s="26" t="s">
        <v>92</v>
      </c>
      <c r="C50" s="26" t="s">
        <v>92</v>
      </c>
      <c r="D50" s="28" t="s">
        <v>130</v>
      </c>
      <c r="E50" s="33">
        <v>0</v>
      </c>
      <c r="F50" s="33">
        <v>145033557</v>
      </c>
      <c r="G50" s="33">
        <v>0</v>
      </c>
      <c r="H50" s="33">
        <v>145033557</v>
      </c>
      <c r="I50" s="33">
        <v>0</v>
      </c>
      <c r="J50" s="34">
        <v>0</v>
      </c>
    </row>
    <row r="51" spans="1:10" ht="15.75">
      <c r="A51" s="32" t="s">
        <v>92</v>
      </c>
      <c r="B51" s="26" t="s">
        <v>92</v>
      </c>
      <c r="C51" s="26" t="s">
        <v>92</v>
      </c>
      <c r="D51" s="28" t="s">
        <v>131</v>
      </c>
      <c r="E51" s="33">
        <v>393008</v>
      </c>
      <c r="F51" s="33">
        <v>393008</v>
      </c>
      <c r="G51" s="33">
        <v>393008</v>
      </c>
      <c r="H51" s="33">
        <v>393008</v>
      </c>
      <c r="I51" s="33">
        <v>0</v>
      </c>
      <c r="J51" s="34">
        <v>0</v>
      </c>
    </row>
    <row r="52" spans="1:10" ht="15.75">
      <c r="A52" s="32" t="s">
        <v>92</v>
      </c>
      <c r="B52" s="26" t="s">
        <v>92</v>
      </c>
      <c r="C52" s="26" t="s">
        <v>92</v>
      </c>
      <c r="D52" s="28" t="s">
        <v>132</v>
      </c>
      <c r="E52" s="33">
        <v>0</v>
      </c>
      <c r="F52" s="33">
        <v>0</v>
      </c>
      <c r="G52" s="33">
        <v>0</v>
      </c>
      <c r="H52" s="33">
        <v>0</v>
      </c>
      <c r="I52" s="33">
        <v>0</v>
      </c>
      <c r="J52" s="34">
        <v>0</v>
      </c>
    </row>
    <row r="53" spans="1:10" ht="15.75">
      <c r="A53" s="32" t="s">
        <v>92</v>
      </c>
      <c r="B53" s="26" t="s">
        <v>92</v>
      </c>
      <c r="C53" s="26" t="s">
        <v>92</v>
      </c>
      <c r="D53" s="28" t="s">
        <v>133</v>
      </c>
      <c r="E53" s="33">
        <v>0</v>
      </c>
      <c r="F53" s="33">
        <v>0</v>
      </c>
      <c r="G53" s="33">
        <v>0</v>
      </c>
      <c r="H53" s="33">
        <v>0</v>
      </c>
      <c r="I53" s="33">
        <v>0</v>
      </c>
      <c r="J53" s="34">
        <v>0</v>
      </c>
    </row>
    <row r="54" spans="1:10" ht="15.75">
      <c r="A54" s="32" t="s">
        <v>92</v>
      </c>
      <c r="B54" s="26" t="s">
        <v>92</v>
      </c>
      <c r="C54" s="26" t="s">
        <v>92</v>
      </c>
      <c r="D54" s="28" t="s">
        <v>134</v>
      </c>
      <c r="E54" s="33">
        <v>0</v>
      </c>
      <c r="F54" s="33">
        <v>0</v>
      </c>
      <c r="G54" s="33">
        <v>0</v>
      </c>
      <c r="H54" s="33">
        <v>0</v>
      </c>
      <c r="I54" s="33">
        <v>0</v>
      </c>
      <c r="J54" s="34">
        <v>0</v>
      </c>
    </row>
    <row r="55" spans="1:10" ht="15.75">
      <c r="A55" s="32" t="s">
        <v>92</v>
      </c>
      <c r="B55" s="26" t="s">
        <v>92</v>
      </c>
      <c r="C55" s="26" t="s">
        <v>92</v>
      </c>
      <c r="D55" s="28" t="s">
        <v>135</v>
      </c>
      <c r="E55" s="33">
        <v>0</v>
      </c>
      <c r="F55" s="33">
        <v>0</v>
      </c>
      <c r="G55" s="33">
        <v>0</v>
      </c>
      <c r="H55" s="33">
        <v>0</v>
      </c>
      <c r="I55" s="33">
        <v>0</v>
      </c>
      <c r="J55" s="34">
        <v>0</v>
      </c>
    </row>
    <row r="56" spans="1:10" ht="15.75">
      <c r="A56" s="32" t="s">
        <v>92</v>
      </c>
      <c r="B56" s="26" t="s">
        <v>92</v>
      </c>
      <c r="C56" s="26" t="s">
        <v>92</v>
      </c>
      <c r="D56" s="28" t="s">
        <v>136</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92</v>
      </c>
      <c r="B59" s="26" t="s">
        <v>92</v>
      </c>
      <c r="C59" s="26" t="s">
        <v>92</v>
      </c>
      <c r="D59" s="28" t="s">
        <v>137</v>
      </c>
      <c r="E59" s="33">
        <v>19989396</v>
      </c>
      <c r="F59" s="33">
        <v>321602080</v>
      </c>
      <c r="G59" s="33"/>
      <c r="H59" s="33"/>
      <c r="I59" s="33"/>
      <c r="J59" s="34"/>
    </row>
    <row r="60" spans="1:10" ht="15.75">
      <c r="A60" s="32" t="s">
        <v>92</v>
      </c>
      <c r="B60" s="26" t="s">
        <v>92</v>
      </c>
      <c r="C60" s="26" t="s">
        <v>92</v>
      </c>
      <c r="D60" s="28" t="s">
        <v>138</v>
      </c>
      <c r="E60" s="33">
        <v>181503237</v>
      </c>
      <c r="F60" s="33">
        <v>0</v>
      </c>
      <c r="G60" s="33"/>
      <c r="H60" s="33"/>
      <c r="I60" s="33"/>
      <c r="J60" s="34"/>
    </row>
    <row r="61" spans="1:10" ht="15.75">
      <c r="A61" s="32" t="s">
        <v>92</v>
      </c>
      <c r="B61" s="26" t="s">
        <v>92</v>
      </c>
      <c r="C61" s="26" t="s">
        <v>92</v>
      </c>
      <c r="D61" s="28" t="s">
        <v>139</v>
      </c>
      <c r="E61" s="33">
        <v>201492633</v>
      </c>
      <c r="F61" s="33">
        <v>321602080</v>
      </c>
      <c r="G61" s="33"/>
      <c r="H61" s="33"/>
      <c r="I61" s="33"/>
      <c r="J61" s="34"/>
    </row>
    <row r="62" spans="1:10" ht="15.75">
      <c r="A62" s="32" t="s">
        <v>92</v>
      </c>
      <c r="B62" s="26" t="s">
        <v>92</v>
      </c>
      <c r="C62" s="26" t="s">
        <v>92</v>
      </c>
      <c r="D62" s="28" t="s">
        <v>140</v>
      </c>
      <c r="E62" s="33">
        <v>123420000</v>
      </c>
      <c r="F62" s="33">
        <v>0</v>
      </c>
      <c r="G62" s="33"/>
      <c r="H62" s="33"/>
      <c r="I62" s="33"/>
      <c r="J62" s="34"/>
    </row>
    <row r="63" spans="1:10" ht="15.75">
      <c r="A63" s="32" t="s">
        <v>92</v>
      </c>
      <c r="B63" s="26" t="s">
        <v>92</v>
      </c>
      <c r="C63" s="26" t="s">
        <v>92</v>
      </c>
      <c r="D63" s="28" t="s">
        <v>141</v>
      </c>
      <c r="E63" s="33">
        <v>8561000</v>
      </c>
      <c r="F63" s="33">
        <v>0</v>
      </c>
      <c r="G63" s="33"/>
      <c r="H63" s="33"/>
      <c r="I63" s="33"/>
      <c r="J63" s="34"/>
    </row>
    <row r="64" spans="1:10" ht="16.5" thickBot="1">
      <c r="A64" s="35" t="s">
        <v>92</v>
      </c>
      <c r="B64" s="36" t="s">
        <v>92</v>
      </c>
      <c r="C64" s="36" t="s">
        <v>92</v>
      </c>
      <c r="D64" s="37" t="s">
        <v>142</v>
      </c>
      <c r="E64" s="38">
        <v>102416000</v>
      </c>
      <c r="F64" s="38">
        <v>0</v>
      </c>
      <c r="G64" s="38"/>
      <c r="H64" s="38"/>
      <c r="I64" s="38"/>
      <c r="J64" s="39"/>
    </row>
    <row r="66" spans="1:10" ht="15.75">
      <c r="A66" s="88" t="s">
        <v>72</v>
      </c>
      <c r="B66" s="88"/>
      <c r="C66" s="88"/>
      <c r="I66" s="89" t="s">
        <v>73</v>
      </c>
      <c r="J66" s="90"/>
    </row>
    <row r="67" spans="1:10" ht="15.75">
      <c r="A67" s="91" t="s">
        <v>74</v>
      </c>
      <c r="B67" s="91"/>
      <c r="C67" s="91"/>
      <c r="D67" s="92" t="s">
        <v>75</v>
      </c>
      <c r="E67" s="92"/>
      <c r="F67" s="92"/>
      <c r="G67" s="92"/>
      <c r="H67" s="92"/>
      <c r="I67" s="93" t="s">
        <v>76</v>
      </c>
      <c r="J67" s="94"/>
    </row>
    <row r="68" spans="5:10" ht="19.5">
      <c r="E68" s="95" t="s">
        <v>77</v>
      </c>
      <c r="F68" s="96"/>
      <c r="G68" s="96"/>
      <c r="H68" s="96"/>
      <c r="I68" s="97" t="s">
        <v>143</v>
      </c>
      <c r="J68" s="97"/>
    </row>
    <row r="69" spans="5:10" ht="16.5" thickBot="1">
      <c r="E69" s="98" t="s">
        <v>215</v>
      </c>
      <c r="F69" s="98"/>
      <c r="G69" s="98"/>
      <c r="H69" s="98"/>
      <c r="I69" s="99" t="s">
        <v>80</v>
      </c>
      <c r="J69" s="99"/>
    </row>
    <row r="70" spans="1:10" ht="15.75">
      <c r="A70" s="100" t="s">
        <v>81</v>
      </c>
      <c r="B70" s="101"/>
      <c r="C70" s="101"/>
      <c r="D70" s="101"/>
      <c r="E70" s="101" t="s">
        <v>82</v>
      </c>
      <c r="F70" s="101"/>
      <c r="G70" s="101" t="s">
        <v>144</v>
      </c>
      <c r="H70" s="101"/>
      <c r="I70" s="101" t="s">
        <v>145</v>
      </c>
      <c r="J70" s="10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33">
        <v>8690538</v>
      </c>
      <c r="F72" s="33">
        <v>78656244</v>
      </c>
      <c r="G72" s="33">
        <v>8690538</v>
      </c>
      <c r="H72" s="33">
        <v>75298184</v>
      </c>
      <c r="I72" s="33">
        <v>0</v>
      </c>
      <c r="J72" s="34">
        <v>3358060</v>
      </c>
    </row>
    <row r="73" spans="1:10" ht="15.75">
      <c r="A73" s="32">
        <v>1</v>
      </c>
      <c r="B73" s="26" t="s">
        <v>92</v>
      </c>
      <c r="C73" s="26" t="s">
        <v>92</v>
      </c>
      <c r="D73" s="28" t="s">
        <v>147</v>
      </c>
      <c r="E73" s="33">
        <v>5311805</v>
      </c>
      <c r="F73" s="33">
        <v>41007548</v>
      </c>
      <c r="G73" s="33">
        <v>5311805</v>
      </c>
      <c r="H73" s="33">
        <v>41007548</v>
      </c>
      <c r="I73" s="33">
        <v>0</v>
      </c>
      <c r="J73" s="34">
        <v>0</v>
      </c>
    </row>
    <row r="74" spans="1:10" ht="15.75">
      <c r="A74" s="32">
        <v>1</v>
      </c>
      <c r="B74" s="26">
        <v>1</v>
      </c>
      <c r="C74" s="26" t="s">
        <v>92</v>
      </c>
      <c r="D74" s="28" t="s">
        <v>148</v>
      </c>
      <c r="E74" s="33">
        <v>2416936</v>
      </c>
      <c r="F74" s="33">
        <v>15278411</v>
      </c>
      <c r="G74" s="33">
        <v>2416936</v>
      </c>
      <c r="H74" s="33">
        <v>15278411</v>
      </c>
      <c r="I74" s="33">
        <v>0</v>
      </c>
      <c r="J74" s="34">
        <v>0</v>
      </c>
    </row>
    <row r="75" spans="1:10" ht="15.75">
      <c r="A75" s="32">
        <v>1</v>
      </c>
      <c r="B75" s="26">
        <v>2</v>
      </c>
      <c r="C75" s="26" t="s">
        <v>92</v>
      </c>
      <c r="D75" s="28" t="s">
        <v>149</v>
      </c>
      <c r="E75" s="33">
        <v>1207502</v>
      </c>
      <c r="F75" s="33">
        <v>12393547</v>
      </c>
      <c r="G75" s="33">
        <v>1207502</v>
      </c>
      <c r="H75" s="33">
        <v>12393547</v>
      </c>
      <c r="I75" s="33">
        <v>0</v>
      </c>
      <c r="J75" s="34">
        <v>0</v>
      </c>
    </row>
    <row r="76" spans="1:10" ht="15.75">
      <c r="A76" s="32">
        <v>1</v>
      </c>
      <c r="B76" s="26">
        <v>3</v>
      </c>
      <c r="C76" s="26" t="s">
        <v>92</v>
      </c>
      <c r="D76" s="28" t="s">
        <v>150</v>
      </c>
      <c r="E76" s="33">
        <v>1671047</v>
      </c>
      <c r="F76" s="33">
        <v>13284155</v>
      </c>
      <c r="G76" s="33">
        <v>1671047</v>
      </c>
      <c r="H76" s="33">
        <v>13284155</v>
      </c>
      <c r="I76" s="33">
        <v>0</v>
      </c>
      <c r="J76" s="34">
        <v>0</v>
      </c>
    </row>
    <row r="77" spans="1:10" ht="15.75">
      <c r="A77" s="32">
        <v>1</v>
      </c>
      <c r="B77" s="26">
        <v>4</v>
      </c>
      <c r="C77" s="26" t="s">
        <v>92</v>
      </c>
      <c r="D77" s="28" t="s">
        <v>151</v>
      </c>
      <c r="E77" s="33">
        <v>16320</v>
      </c>
      <c r="F77" s="33">
        <v>51435</v>
      </c>
      <c r="G77" s="33">
        <v>16320</v>
      </c>
      <c r="H77" s="33">
        <v>51435</v>
      </c>
      <c r="I77" s="33">
        <v>0</v>
      </c>
      <c r="J77" s="34">
        <v>0</v>
      </c>
    </row>
    <row r="78" spans="1:10" ht="15.75">
      <c r="A78" s="32">
        <v>2</v>
      </c>
      <c r="B78" s="26" t="s">
        <v>92</v>
      </c>
      <c r="C78" s="26" t="s">
        <v>92</v>
      </c>
      <c r="D78" s="28" t="s">
        <v>152</v>
      </c>
      <c r="E78" s="33">
        <v>554205</v>
      </c>
      <c r="F78" s="33">
        <v>5775796</v>
      </c>
      <c r="G78" s="33">
        <v>554205</v>
      </c>
      <c r="H78" s="33">
        <v>5775796</v>
      </c>
      <c r="I78" s="33">
        <v>0</v>
      </c>
      <c r="J78" s="34">
        <v>0</v>
      </c>
    </row>
    <row r="79" spans="1:10" ht="15.75">
      <c r="A79" s="32">
        <v>2</v>
      </c>
      <c r="B79" s="26">
        <v>1</v>
      </c>
      <c r="C79" s="26" t="s">
        <v>92</v>
      </c>
      <c r="D79" s="28" t="s">
        <v>153</v>
      </c>
      <c r="E79" s="33">
        <v>450018</v>
      </c>
      <c r="F79" s="33">
        <v>4773647</v>
      </c>
      <c r="G79" s="33">
        <v>450018</v>
      </c>
      <c r="H79" s="33">
        <v>4773647</v>
      </c>
      <c r="I79" s="33">
        <v>0</v>
      </c>
      <c r="J79" s="34">
        <v>0</v>
      </c>
    </row>
    <row r="80" spans="1:10" ht="15.75">
      <c r="A80" s="32">
        <v>2</v>
      </c>
      <c r="B80" s="26">
        <v>2</v>
      </c>
      <c r="C80" s="26" t="s">
        <v>92</v>
      </c>
      <c r="D80" s="28" t="s">
        <v>154</v>
      </c>
      <c r="E80" s="33">
        <v>0</v>
      </c>
      <c r="F80" s="33">
        <v>0</v>
      </c>
      <c r="G80" s="33">
        <v>0</v>
      </c>
      <c r="H80" s="33">
        <v>0</v>
      </c>
      <c r="I80" s="33">
        <v>0</v>
      </c>
      <c r="J80" s="34">
        <v>0</v>
      </c>
    </row>
    <row r="81" spans="1:10" ht="15.75">
      <c r="A81" s="32">
        <v>2</v>
      </c>
      <c r="B81" s="26">
        <v>3</v>
      </c>
      <c r="C81" s="26" t="s">
        <v>92</v>
      </c>
      <c r="D81" s="28" t="s">
        <v>155</v>
      </c>
      <c r="E81" s="33">
        <v>104187</v>
      </c>
      <c r="F81" s="33">
        <v>1002149</v>
      </c>
      <c r="G81" s="33">
        <v>104187</v>
      </c>
      <c r="H81" s="33">
        <v>1002149</v>
      </c>
      <c r="I81" s="33">
        <v>0</v>
      </c>
      <c r="J81" s="34">
        <v>0</v>
      </c>
    </row>
    <row r="82" spans="1:10" ht="15.75">
      <c r="A82" s="32">
        <v>3</v>
      </c>
      <c r="B82" s="26" t="s">
        <v>92</v>
      </c>
      <c r="C82" s="26" t="s">
        <v>92</v>
      </c>
      <c r="D82" s="28" t="s">
        <v>156</v>
      </c>
      <c r="E82" s="33">
        <v>791961</v>
      </c>
      <c r="F82" s="33">
        <v>11829064</v>
      </c>
      <c r="G82" s="33">
        <v>791961</v>
      </c>
      <c r="H82" s="33">
        <v>10046004</v>
      </c>
      <c r="I82" s="33">
        <v>0</v>
      </c>
      <c r="J82" s="34">
        <v>1783060</v>
      </c>
    </row>
    <row r="83" spans="1:10" ht="15.75">
      <c r="A83" s="32">
        <v>3</v>
      </c>
      <c r="B83" s="26">
        <v>1</v>
      </c>
      <c r="C83" s="26" t="s">
        <v>92</v>
      </c>
      <c r="D83" s="28" t="s">
        <v>157</v>
      </c>
      <c r="E83" s="33">
        <v>342357</v>
      </c>
      <c r="F83" s="33">
        <v>5596463</v>
      </c>
      <c r="G83" s="33">
        <v>342357</v>
      </c>
      <c r="H83" s="33">
        <v>4813403</v>
      </c>
      <c r="I83" s="33">
        <v>0</v>
      </c>
      <c r="J83" s="34">
        <v>783060</v>
      </c>
    </row>
    <row r="84" spans="1:10" ht="15.75">
      <c r="A84" s="32">
        <v>3</v>
      </c>
      <c r="B84" s="26">
        <v>2</v>
      </c>
      <c r="C84" s="26" t="s">
        <v>92</v>
      </c>
      <c r="D84" s="28" t="s">
        <v>158</v>
      </c>
      <c r="E84" s="33">
        <v>0</v>
      </c>
      <c r="F84" s="33">
        <v>0</v>
      </c>
      <c r="G84" s="33">
        <v>0</v>
      </c>
      <c r="H84" s="33">
        <v>0</v>
      </c>
      <c r="I84" s="33">
        <v>0</v>
      </c>
      <c r="J84" s="34">
        <v>0</v>
      </c>
    </row>
    <row r="85" spans="1:10" ht="15.75">
      <c r="A85" s="32">
        <v>3</v>
      </c>
      <c r="B85" s="26">
        <v>3</v>
      </c>
      <c r="C85" s="26" t="s">
        <v>92</v>
      </c>
      <c r="D85" s="28" t="s">
        <v>159</v>
      </c>
      <c r="E85" s="33">
        <v>386607</v>
      </c>
      <c r="F85" s="33">
        <v>3847173</v>
      </c>
      <c r="G85" s="33">
        <v>386607</v>
      </c>
      <c r="H85" s="33">
        <v>3847173</v>
      </c>
      <c r="I85" s="33">
        <v>0</v>
      </c>
      <c r="J85" s="34">
        <v>0</v>
      </c>
    </row>
    <row r="86" spans="1:10" ht="15.75">
      <c r="A86" s="32">
        <v>3</v>
      </c>
      <c r="B86" s="26">
        <v>4</v>
      </c>
      <c r="C86" s="26" t="s">
        <v>92</v>
      </c>
      <c r="D86" s="28" t="s">
        <v>160</v>
      </c>
      <c r="E86" s="33">
        <v>62997</v>
      </c>
      <c r="F86" s="33">
        <v>2385428</v>
      </c>
      <c r="G86" s="33">
        <v>62997</v>
      </c>
      <c r="H86" s="33">
        <v>1385428</v>
      </c>
      <c r="I86" s="33">
        <v>0</v>
      </c>
      <c r="J86" s="34">
        <v>1000000</v>
      </c>
    </row>
    <row r="87" spans="1:10" ht="15.75">
      <c r="A87" s="32">
        <v>4</v>
      </c>
      <c r="B87" s="26" t="s">
        <v>92</v>
      </c>
      <c r="C87" s="26" t="s">
        <v>92</v>
      </c>
      <c r="D87" s="28" t="s">
        <v>161</v>
      </c>
      <c r="E87" s="33">
        <v>462898</v>
      </c>
      <c r="F87" s="33">
        <v>5043128</v>
      </c>
      <c r="G87" s="33">
        <v>462898</v>
      </c>
      <c r="H87" s="33">
        <v>5043128</v>
      </c>
      <c r="I87" s="33">
        <v>0</v>
      </c>
      <c r="J87" s="34">
        <v>0</v>
      </c>
    </row>
    <row r="88" spans="1:10" ht="15.75">
      <c r="A88" s="32">
        <v>4</v>
      </c>
      <c r="B88" s="26">
        <v>1</v>
      </c>
      <c r="C88" s="26" t="s">
        <v>92</v>
      </c>
      <c r="D88" s="28" t="s">
        <v>162</v>
      </c>
      <c r="E88" s="33">
        <v>25971</v>
      </c>
      <c r="F88" s="33">
        <v>245892</v>
      </c>
      <c r="G88" s="33">
        <v>25971</v>
      </c>
      <c r="H88" s="33">
        <v>245892</v>
      </c>
      <c r="I88" s="33">
        <v>0</v>
      </c>
      <c r="J88" s="34">
        <v>0</v>
      </c>
    </row>
    <row r="89" spans="1:10" ht="15.75">
      <c r="A89" s="32">
        <v>4</v>
      </c>
      <c r="B89" s="26">
        <v>2</v>
      </c>
      <c r="C89" s="26" t="s">
        <v>92</v>
      </c>
      <c r="D89" s="28" t="s">
        <v>163</v>
      </c>
      <c r="E89" s="33">
        <v>338327</v>
      </c>
      <c r="F89" s="33">
        <v>4466460</v>
      </c>
      <c r="G89" s="33">
        <v>338327</v>
      </c>
      <c r="H89" s="33">
        <v>4466460</v>
      </c>
      <c r="I89" s="33">
        <v>0</v>
      </c>
      <c r="J89" s="34">
        <v>0</v>
      </c>
    </row>
    <row r="90" spans="1:10" ht="15.75">
      <c r="A90" s="32">
        <v>4</v>
      </c>
      <c r="B90" s="26">
        <v>3</v>
      </c>
      <c r="C90" s="26" t="s">
        <v>92</v>
      </c>
      <c r="D90" s="28" t="s">
        <v>164</v>
      </c>
      <c r="E90" s="33">
        <v>98600</v>
      </c>
      <c r="F90" s="33">
        <v>330776</v>
      </c>
      <c r="G90" s="33">
        <v>98600</v>
      </c>
      <c r="H90" s="33">
        <v>330776</v>
      </c>
      <c r="I90" s="33">
        <v>0</v>
      </c>
      <c r="J90" s="34">
        <v>0</v>
      </c>
    </row>
    <row r="91" spans="1:10" ht="15.75">
      <c r="A91" s="32">
        <v>4</v>
      </c>
      <c r="B91" s="26">
        <v>4</v>
      </c>
      <c r="C91" s="26" t="s">
        <v>92</v>
      </c>
      <c r="D91" s="28" t="s">
        <v>165</v>
      </c>
      <c r="E91" s="33">
        <v>0</v>
      </c>
      <c r="F91" s="33">
        <v>0</v>
      </c>
      <c r="G91" s="33">
        <v>0</v>
      </c>
      <c r="H91" s="33">
        <v>0</v>
      </c>
      <c r="I91" s="33">
        <v>0</v>
      </c>
      <c r="J91" s="34">
        <v>0</v>
      </c>
    </row>
    <row r="92" spans="1:10" ht="16.5" thickBot="1">
      <c r="A92" s="35">
        <v>4</v>
      </c>
      <c r="B92" s="36">
        <v>5</v>
      </c>
      <c r="C92" s="36" t="s">
        <v>92</v>
      </c>
      <c r="D92" s="37" t="s">
        <v>166</v>
      </c>
      <c r="E92" s="38">
        <v>0</v>
      </c>
      <c r="F92" s="38">
        <v>0</v>
      </c>
      <c r="G92" s="38">
        <v>0</v>
      </c>
      <c r="H92" s="38">
        <v>0</v>
      </c>
      <c r="I92" s="38">
        <v>0</v>
      </c>
      <c r="J92" s="39">
        <v>0</v>
      </c>
    </row>
    <row r="94" spans="1:10" ht="15.75">
      <c r="A94" s="88" t="s">
        <v>72</v>
      </c>
      <c r="B94" s="88"/>
      <c r="C94" s="88"/>
      <c r="I94" s="89" t="s">
        <v>73</v>
      </c>
      <c r="J94" s="90"/>
    </row>
    <row r="95" spans="1:10" ht="15.75">
      <c r="A95" s="91" t="s">
        <v>74</v>
      </c>
      <c r="B95" s="91"/>
      <c r="C95" s="91"/>
      <c r="D95" s="92" t="s">
        <v>75</v>
      </c>
      <c r="E95" s="92"/>
      <c r="F95" s="92"/>
      <c r="G95" s="92"/>
      <c r="H95" s="92"/>
      <c r="I95" s="93" t="s">
        <v>76</v>
      </c>
      <c r="J95" s="94"/>
    </row>
    <row r="96" spans="5:10" ht="19.5">
      <c r="E96" s="95" t="s">
        <v>77</v>
      </c>
      <c r="F96" s="96"/>
      <c r="G96" s="96"/>
      <c r="H96" s="96"/>
      <c r="I96" s="97" t="s">
        <v>167</v>
      </c>
      <c r="J96" s="97"/>
    </row>
    <row r="97" spans="5:10" ht="16.5" thickBot="1">
      <c r="E97" s="98" t="s">
        <v>215</v>
      </c>
      <c r="F97" s="98"/>
      <c r="G97" s="98"/>
      <c r="H97" s="98"/>
      <c r="I97" s="99" t="s">
        <v>80</v>
      </c>
      <c r="J97" s="99"/>
    </row>
    <row r="98" spans="1:10" ht="15.75">
      <c r="A98" s="100" t="s">
        <v>81</v>
      </c>
      <c r="B98" s="101"/>
      <c r="C98" s="101"/>
      <c r="D98" s="101"/>
      <c r="E98" s="101" t="s">
        <v>82</v>
      </c>
      <c r="F98" s="101"/>
      <c r="G98" s="101" t="s">
        <v>144</v>
      </c>
      <c r="H98" s="101"/>
      <c r="I98" s="101" t="s">
        <v>145</v>
      </c>
      <c r="J98" s="10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33">
        <v>530084</v>
      </c>
      <c r="F100" s="33">
        <v>7199742</v>
      </c>
      <c r="G100" s="33">
        <v>530084</v>
      </c>
      <c r="H100" s="33">
        <v>5624742</v>
      </c>
      <c r="I100" s="33">
        <v>0</v>
      </c>
      <c r="J100" s="34">
        <v>1575000</v>
      </c>
    </row>
    <row r="101" spans="1:10" ht="15.75">
      <c r="A101" s="32">
        <v>5</v>
      </c>
      <c r="B101" s="26">
        <v>1</v>
      </c>
      <c r="C101" s="26" t="s">
        <v>92</v>
      </c>
      <c r="D101" s="28" t="s">
        <v>169</v>
      </c>
      <c r="E101" s="33">
        <v>0</v>
      </c>
      <c r="F101" s="33">
        <v>0</v>
      </c>
      <c r="G101" s="33">
        <v>0</v>
      </c>
      <c r="H101" s="33">
        <v>0</v>
      </c>
      <c r="I101" s="33">
        <v>0</v>
      </c>
      <c r="J101" s="34">
        <v>0</v>
      </c>
    </row>
    <row r="102" spans="1:10" ht="15.75">
      <c r="A102" s="32">
        <v>5</v>
      </c>
      <c r="B102" s="26">
        <v>2</v>
      </c>
      <c r="C102" s="26" t="s">
        <v>92</v>
      </c>
      <c r="D102" s="28" t="s">
        <v>170</v>
      </c>
      <c r="E102" s="33">
        <v>530084</v>
      </c>
      <c r="F102" s="33">
        <v>7199742</v>
      </c>
      <c r="G102" s="33">
        <v>530084</v>
      </c>
      <c r="H102" s="33">
        <v>5624742</v>
      </c>
      <c r="I102" s="33">
        <v>0</v>
      </c>
      <c r="J102" s="34">
        <v>1575000</v>
      </c>
    </row>
    <row r="103" spans="1:10" ht="15.75">
      <c r="A103" s="32">
        <v>9</v>
      </c>
      <c r="B103" s="26" t="s">
        <v>92</v>
      </c>
      <c r="C103" s="26" t="s">
        <v>92</v>
      </c>
      <c r="D103" s="28" t="s">
        <v>171</v>
      </c>
      <c r="E103" s="33">
        <v>285785</v>
      </c>
      <c r="F103" s="33">
        <v>6579416</v>
      </c>
      <c r="G103" s="33">
        <v>285785</v>
      </c>
      <c r="H103" s="33">
        <v>6579416</v>
      </c>
      <c r="I103" s="33">
        <v>0</v>
      </c>
      <c r="J103" s="34">
        <v>0</v>
      </c>
    </row>
    <row r="104" spans="1:10" ht="15.75">
      <c r="A104" s="32">
        <v>9</v>
      </c>
      <c r="B104" s="26">
        <v>1</v>
      </c>
      <c r="C104" s="26" t="s">
        <v>92</v>
      </c>
      <c r="D104" s="28" t="s">
        <v>172</v>
      </c>
      <c r="E104" s="33">
        <v>285785</v>
      </c>
      <c r="F104" s="33">
        <v>6579416</v>
      </c>
      <c r="G104" s="33">
        <v>285785</v>
      </c>
      <c r="H104" s="33">
        <v>6579416</v>
      </c>
      <c r="I104" s="33">
        <v>0</v>
      </c>
      <c r="J104" s="34">
        <v>0</v>
      </c>
    </row>
    <row r="105" spans="1:10" ht="15.75">
      <c r="A105" s="32">
        <v>9</v>
      </c>
      <c r="B105" s="26">
        <v>2</v>
      </c>
      <c r="C105" s="26" t="s">
        <v>92</v>
      </c>
      <c r="D105" s="28" t="s">
        <v>173</v>
      </c>
      <c r="E105" s="33">
        <v>0</v>
      </c>
      <c r="F105" s="33">
        <v>0</v>
      </c>
      <c r="G105" s="33">
        <v>0</v>
      </c>
      <c r="H105" s="33">
        <v>0</v>
      </c>
      <c r="I105" s="33">
        <v>0</v>
      </c>
      <c r="J105" s="34">
        <v>0</v>
      </c>
    </row>
    <row r="106" spans="1:10" ht="15.75">
      <c r="A106" s="32">
        <v>6</v>
      </c>
      <c r="B106" s="26" t="s">
        <v>92</v>
      </c>
      <c r="C106" s="26" t="s">
        <v>92</v>
      </c>
      <c r="D106" s="28" t="s">
        <v>174</v>
      </c>
      <c r="E106" s="33">
        <v>0</v>
      </c>
      <c r="F106" s="33">
        <v>0</v>
      </c>
      <c r="G106" s="33">
        <v>0</v>
      </c>
      <c r="H106" s="33">
        <v>0</v>
      </c>
      <c r="I106" s="33">
        <v>0</v>
      </c>
      <c r="J106" s="34">
        <v>0</v>
      </c>
    </row>
    <row r="107" spans="1:10" ht="15.75">
      <c r="A107" s="32">
        <v>6</v>
      </c>
      <c r="B107" s="26">
        <v>1</v>
      </c>
      <c r="C107" s="26" t="s">
        <v>92</v>
      </c>
      <c r="D107" s="28" t="s">
        <v>175</v>
      </c>
      <c r="E107" s="33">
        <v>0</v>
      </c>
      <c r="F107" s="33">
        <v>0</v>
      </c>
      <c r="G107" s="33">
        <v>0</v>
      </c>
      <c r="H107" s="33">
        <v>0</v>
      </c>
      <c r="I107" s="33">
        <v>0</v>
      </c>
      <c r="J107" s="34">
        <v>0</v>
      </c>
    </row>
    <row r="108" spans="1:10" ht="15.75">
      <c r="A108" s="32">
        <v>6</v>
      </c>
      <c r="B108" s="26">
        <v>2</v>
      </c>
      <c r="C108" s="26" t="s">
        <v>92</v>
      </c>
      <c r="D108" s="28" t="s">
        <v>176</v>
      </c>
      <c r="E108" s="33">
        <v>0</v>
      </c>
      <c r="F108" s="33">
        <v>0</v>
      </c>
      <c r="G108" s="33">
        <v>0</v>
      </c>
      <c r="H108" s="33">
        <v>0</v>
      </c>
      <c r="I108" s="33">
        <v>0</v>
      </c>
      <c r="J108" s="34">
        <v>0</v>
      </c>
    </row>
    <row r="109" spans="1:10" ht="15.75">
      <c r="A109" s="32">
        <v>7</v>
      </c>
      <c r="B109" s="26">
        <v>1</v>
      </c>
      <c r="C109" s="26" t="s">
        <v>92</v>
      </c>
      <c r="D109" s="28" t="s">
        <v>177</v>
      </c>
      <c r="E109" s="33">
        <v>0</v>
      </c>
      <c r="F109" s="33">
        <v>0</v>
      </c>
      <c r="G109" s="33">
        <v>0</v>
      </c>
      <c r="H109" s="33">
        <v>0</v>
      </c>
      <c r="I109" s="33">
        <v>0</v>
      </c>
      <c r="J109" s="34">
        <v>0</v>
      </c>
    </row>
    <row r="110" spans="1:10" ht="16.5" thickBot="1">
      <c r="A110" s="35">
        <v>8</v>
      </c>
      <c r="B110" s="36" t="s">
        <v>92</v>
      </c>
      <c r="C110" s="36" t="s">
        <v>92</v>
      </c>
      <c r="D110" s="37" t="s">
        <v>178</v>
      </c>
      <c r="E110" s="38">
        <v>753800</v>
      </c>
      <c r="F110" s="38">
        <v>1221550</v>
      </c>
      <c r="G110" s="38">
        <v>753800</v>
      </c>
      <c r="H110" s="38">
        <v>1221550</v>
      </c>
      <c r="I110" s="38">
        <v>0</v>
      </c>
      <c r="J110" s="39">
        <v>0</v>
      </c>
    </row>
    <row r="112" spans="1:10" ht="15.75">
      <c r="A112" s="88" t="s">
        <v>72</v>
      </c>
      <c r="B112" s="88"/>
      <c r="C112" s="88"/>
      <c r="I112" s="89" t="s">
        <v>73</v>
      </c>
      <c r="J112" s="90"/>
    </row>
    <row r="113" spans="1:10" ht="15.75">
      <c r="A113" s="91" t="s">
        <v>74</v>
      </c>
      <c r="B113" s="91"/>
      <c r="C113" s="91"/>
      <c r="D113" s="92" t="s">
        <v>75</v>
      </c>
      <c r="E113" s="92"/>
      <c r="F113" s="92"/>
      <c r="G113" s="92"/>
      <c r="H113" s="92"/>
      <c r="I113" s="93" t="s">
        <v>76</v>
      </c>
      <c r="J113" s="94"/>
    </row>
    <row r="114" spans="5:10" ht="19.5">
      <c r="E114" s="95" t="s">
        <v>77</v>
      </c>
      <c r="F114" s="96"/>
      <c r="G114" s="96"/>
      <c r="H114" s="96"/>
      <c r="I114" s="97" t="s">
        <v>179</v>
      </c>
      <c r="J114" s="97"/>
    </row>
    <row r="115" spans="5:10" ht="16.5" thickBot="1">
      <c r="E115" s="98" t="s">
        <v>215</v>
      </c>
      <c r="F115" s="98"/>
      <c r="G115" s="98"/>
      <c r="H115" s="98"/>
      <c r="I115" s="99" t="s">
        <v>80</v>
      </c>
      <c r="J115" s="99"/>
    </row>
    <row r="116" spans="1:10" ht="15.75">
      <c r="A116" s="100" t="s">
        <v>81</v>
      </c>
      <c r="B116" s="101"/>
      <c r="C116" s="101"/>
      <c r="D116" s="101"/>
      <c r="E116" s="101" t="s">
        <v>82</v>
      </c>
      <c r="F116" s="101"/>
      <c r="G116" s="101" t="s">
        <v>144</v>
      </c>
      <c r="H116" s="101"/>
      <c r="I116" s="101" t="s">
        <v>145</v>
      </c>
      <c r="J116" s="10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33">
        <v>5900276</v>
      </c>
      <c r="F118" s="33">
        <v>28560634</v>
      </c>
      <c r="G118" s="33">
        <v>784555</v>
      </c>
      <c r="H118" s="33">
        <v>6256123</v>
      </c>
      <c r="I118" s="33">
        <v>5115721</v>
      </c>
      <c r="J118" s="34">
        <v>22304511</v>
      </c>
    </row>
    <row r="119" spans="1:10" ht="15.75">
      <c r="A119" s="32">
        <v>1</v>
      </c>
      <c r="B119" s="26" t="s">
        <v>92</v>
      </c>
      <c r="C119" s="26" t="s">
        <v>92</v>
      </c>
      <c r="D119" s="28" t="s">
        <v>147</v>
      </c>
      <c r="E119" s="33">
        <v>4588644</v>
      </c>
      <c r="F119" s="33">
        <v>20922533</v>
      </c>
      <c r="G119" s="33">
        <v>201252</v>
      </c>
      <c r="H119" s="33">
        <v>2567291</v>
      </c>
      <c r="I119" s="33">
        <v>4387392</v>
      </c>
      <c r="J119" s="34">
        <v>18355242</v>
      </c>
    </row>
    <row r="120" spans="1:10" ht="15.75">
      <c r="A120" s="32">
        <v>1</v>
      </c>
      <c r="B120" s="26">
        <v>1</v>
      </c>
      <c r="C120" s="26" t="s">
        <v>92</v>
      </c>
      <c r="D120" s="28" t="s">
        <v>181</v>
      </c>
      <c r="E120" s="33">
        <v>0</v>
      </c>
      <c r="F120" s="33">
        <v>1500000</v>
      </c>
      <c r="G120" s="33">
        <v>0</v>
      </c>
      <c r="H120" s="33">
        <v>1500000</v>
      </c>
      <c r="I120" s="33">
        <v>0</v>
      </c>
      <c r="J120" s="34">
        <v>0</v>
      </c>
    </row>
    <row r="121" spans="1:10" ht="15.75">
      <c r="A121" s="32">
        <v>1</v>
      </c>
      <c r="B121" s="26">
        <v>2</v>
      </c>
      <c r="C121" s="26" t="s">
        <v>92</v>
      </c>
      <c r="D121" s="28" t="s">
        <v>182</v>
      </c>
      <c r="E121" s="33">
        <v>201252</v>
      </c>
      <c r="F121" s="33">
        <v>1067291</v>
      </c>
      <c r="G121" s="33">
        <v>201252</v>
      </c>
      <c r="H121" s="33">
        <v>1067291</v>
      </c>
      <c r="I121" s="33">
        <v>0</v>
      </c>
      <c r="J121" s="34">
        <v>0</v>
      </c>
    </row>
    <row r="122" spans="1:10" ht="15.75">
      <c r="A122" s="32">
        <v>1</v>
      </c>
      <c r="B122" s="26">
        <v>3</v>
      </c>
      <c r="C122" s="26" t="s">
        <v>92</v>
      </c>
      <c r="D122" s="28" t="s">
        <v>183</v>
      </c>
      <c r="E122" s="33">
        <v>4387392</v>
      </c>
      <c r="F122" s="33">
        <v>18355242</v>
      </c>
      <c r="G122" s="33">
        <v>0</v>
      </c>
      <c r="H122" s="33">
        <v>0</v>
      </c>
      <c r="I122" s="33">
        <v>4387392</v>
      </c>
      <c r="J122" s="34">
        <v>18355242</v>
      </c>
    </row>
    <row r="123" spans="1:10" ht="15.75">
      <c r="A123" s="32">
        <v>1</v>
      </c>
      <c r="B123" s="26">
        <v>4</v>
      </c>
      <c r="C123" s="26" t="s">
        <v>92</v>
      </c>
      <c r="D123" s="28" t="s">
        <v>184</v>
      </c>
      <c r="E123" s="33">
        <v>0</v>
      </c>
      <c r="F123" s="33">
        <v>0</v>
      </c>
      <c r="G123" s="33">
        <v>0</v>
      </c>
      <c r="H123" s="33">
        <v>0</v>
      </c>
      <c r="I123" s="33">
        <v>0</v>
      </c>
      <c r="J123" s="34">
        <v>0</v>
      </c>
    </row>
    <row r="124" spans="1:10" ht="15.75">
      <c r="A124" s="32">
        <v>2</v>
      </c>
      <c r="B124" s="26" t="s">
        <v>92</v>
      </c>
      <c r="C124" s="26" t="s">
        <v>92</v>
      </c>
      <c r="D124" s="28" t="s">
        <v>152</v>
      </c>
      <c r="E124" s="33">
        <v>0</v>
      </c>
      <c r="F124" s="33">
        <v>81737</v>
      </c>
      <c r="G124" s="33">
        <v>0</v>
      </c>
      <c r="H124" s="33">
        <v>81737</v>
      </c>
      <c r="I124" s="33">
        <v>0</v>
      </c>
      <c r="J124" s="34">
        <v>0</v>
      </c>
    </row>
    <row r="125" spans="1:10" ht="15.75">
      <c r="A125" s="32">
        <v>2</v>
      </c>
      <c r="B125" s="26">
        <v>1</v>
      </c>
      <c r="C125" s="26" t="s">
        <v>92</v>
      </c>
      <c r="D125" s="28" t="s">
        <v>185</v>
      </c>
      <c r="E125" s="33">
        <v>0</v>
      </c>
      <c r="F125" s="33">
        <v>0</v>
      </c>
      <c r="G125" s="33">
        <v>0</v>
      </c>
      <c r="H125" s="33">
        <v>0</v>
      </c>
      <c r="I125" s="33">
        <v>0</v>
      </c>
      <c r="J125" s="34">
        <v>0</v>
      </c>
    </row>
    <row r="126" spans="1:10" ht="15.75">
      <c r="A126" s="32">
        <v>2</v>
      </c>
      <c r="B126" s="26">
        <v>2</v>
      </c>
      <c r="C126" s="26" t="s">
        <v>92</v>
      </c>
      <c r="D126" s="28" t="s">
        <v>186</v>
      </c>
      <c r="E126" s="33">
        <v>0</v>
      </c>
      <c r="F126" s="33">
        <v>0</v>
      </c>
      <c r="G126" s="33">
        <v>0</v>
      </c>
      <c r="H126" s="33">
        <v>0</v>
      </c>
      <c r="I126" s="33">
        <v>0</v>
      </c>
      <c r="J126" s="34">
        <v>0</v>
      </c>
    </row>
    <row r="127" spans="1:10" ht="15.75">
      <c r="A127" s="32">
        <v>2</v>
      </c>
      <c r="B127" s="26">
        <v>3</v>
      </c>
      <c r="C127" s="26" t="s">
        <v>92</v>
      </c>
      <c r="D127" s="28" t="s">
        <v>187</v>
      </c>
      <c r="E127" s="33">
        <v>0</v>
      </c>
      <c r="F127" s="33">
        <v>81737</v>
      </c>
      <c r="G127" s="33">
        <v>0</v>
      </c>
      <c r="H127" s="33">
        <v>81737</v>
      </c>
      <c r="I127" s="33">
        <v>0</v>
      </c>
      <c r="J127" s="34">
        <v>0</v>
      </c>
    </row>
    <row r="128" spans="1:10" ht="15.75">
      <c r="A128" s="32">
        <v>3</v>
      </c>
      <c r="B128" s="26" t="s">
        <v>92</v>
      </c>
      <c r="C128" s="26" t="s">
        <v>92</v>
      </c>
      <c r="D128" s="28" t="s">
        <v>156</v>
      </c>
      <c r="E128" s="33">
        <v>314907</v>
      </c>
      <c r="F128" s="33">
        <v>6559639</v>
      </c>
      <c r="G128" s="33">
        <v>257309</v>
      </c>
      <c r="H128" s="33">
        <v>3281101</v>
      </c>
      <c r="I128" s="33">
        <v>57598</v>
      </c>
      <c r="J128" s="34">
        <v>3278538</v>
      </c>
    </row>
    <row r="129" spans="1:10" ht="15.75">
      <c r="A129" s="32">
        <v>3</v>
      </c>
      <c r="B129" s="26">
        <v>1</v>
      </c>
      <c r="C129" s="26" t="s">
        <v>92</v>
      </c>
      <c r="D129" s="28" t="s">
        <v>188</v>
      </c>
      <c r="E129" s="33">
        <v>0</v>
      </c>
      <c r="F129" s="33">
        <v>0</v>
      </c>
      <c r="G129" s="33">
        <v>0</v>
      </c>
      <c r="H129" s="33">
        <v>0</v>
      </c>
      <c r="I129" s="33">
        <v>0</v>
      </c>
      <c r="J129" s="34">
        <v>0</v>
      </c>
    </row>
    <row r="130" spans="1:10" ht="15.75">
      <c r="A130" s="32">
        <v>3</v>
      </c>
      <c r="B130" s="26">
        <v>2</v>
      </c>
      <c r="C130" s="26" t="s">
        <v>92</v>
      </c>
      <c r="D130" s="28" t="s">
        <v>189</v>
      </c>
      <c r="E130" s="33">
        <v>0</v>
      </c>
      <c r="F130" s="33">
        <v>0</v>
      </c>
      <c r="G130" s="33">
        <v>0</v>
      </c>
      <c r="H130" s="33">
        <v>0</v>
      </c>
      <c r="I130" s="33">
        <v>0</v>
      </c>
      <c r="J130" s="34">
        <v>0</v>
      </c>
    </row>
    <row r="131" spans="1:10" ht="15.75">
      <c r="A131" s="32">
        <v>3</v>
      </c>
      <c r="B131" s="26">
        <v>3</v>
      </c>
      <c r="C131" s="26" t="s">
        <v>92</v>
      </c>
      <c r="D131" s="28" t="s">
        <v>190</v>
      </c>
      <c r="E131" s="33">
        <v>0</v>
      </c>
      <c r="F131" s="33">
        <v>1540000</v>
      </c>
      <c r="G131" s="33">
        <v>0</v>
      </c>
      <c r="H131" s="33">
        <v>0</v>
      </c>
      <c r="I131" s="33">
        <v>0</v>
      </c>
      <c r="J131" s="34">
        <v>1540000</v>
      </c>
    </row>
    <row r="132" spans="1:10" ht="15.75">
      <c r="A132" s="32">
        <v>3</v>
      </c>
      <c r="B132" s="26">
        <v>4</v>
      </c>
      <c r="C132" s="26" t="s">
        <v>92</v>
      </c>
      <c r="D132" s="28" t="s">
        <v>160</v>
      </c>
      <c r="E132" s="33">
        <v>314907</v>
      </c>
      <c r="F132" s="33">
        <v>5019639</v>
      </c>
      <c r="G132" s="33">
        <v>257309</v>
      </c>
      <c r="H132" s="33">
        <v>3281101</v>
      </c>
      <c r="I132" s="33">
        <v>57598</v>
      </c>
      <c r="J132" s="34">
        <v>1738538</v>
      </c>
    </row>
    <row r="133" spans="1:10" ht="15.75">
      <c r="A133" s="32">
        <v>4</v>
      </c>
      <c r="B133" s="26" t="s">
        <v>92</v>
      </c>
      <c r="C133" s="26" t="s">
        <v>92</v>
      </c>
      <c r="D133" s="28" t="s">
        <v>161</v>
      </c>
      <c r="E133" s="33">
        <v>0</v>
      </c>
      <c r="F133" s="33">
        <v>0</v>
      </c>
      <c r="G133" s="33">
        <v>0</v>
      </c>
      <c r="H133" s="33">
        <v>0</v>
      </c>
      <c r="I133" s="33">
        <v>0</v>
      </c>
      <c r="J133" s="34">
        <v>0</v>
      </c>
    </row>
    <row r="134" spans="1:10" ht="15.75">
      <c r="A134" s="32">
        <v>4</v>
      </c>
      <c r="B134" s="26">
        <v>1</v>
      </c>
      <c r="C134" s="26" t="s">
        <v>92</v>
      </c>
      <c r="D134" s="28" t="s">
        <v>162</v>
      </c>
      <c r="E134" s="33">
        <v>0</v>
      </c>
      <c r="F134" s="33">
        <v>0</v>
      </c>
      <c r="G134" s="33">
        <v>0</v>
      </c>
      <c r="H134" s="33">
        <v>0</v>
      </c>
      <c r="I134" s="33">
        <v>0</v>
      </c>
      <c r="J134" s="34">
        <v>0</v>
      </c>
    </row>
    <row r="135" spans="1:10" ht="15.75">
      <c r="A135" s="32">
        <v>4</v>
      </c>
      <c r="B135" s="26">
        <v>2</v>
      </c>
      <c r="C135" s="26" t="s">
        <v>92</v>
      </c>
      <c r="D135" s="28" t="s">
        <v>163</v>
      </c>
      <c r="E135" s="33">
        <v>0</v>
      </c>
      <c r="F135" s="33">
        <v>0</v>
      </c>
      <c r="G135" s="33">
        <v>0</v>
      </c>
      <c r="H135" s="33">
        <v>0</v>
      </c>
      <c r="I135" s="33">
        <v>0</v>
      </c>
      <c r="J135" s="34">
        <v>0</v>
      </c>
    </row>
    <row r="136" spans="1:10" ht="15.75">
      <c r="A136" s="32">
        <v>4</v>
      </c>
      <c r="B136" s="26">
        <v>3</v>
      </c>
      <c r="C136" s="26" t="s">
        <v>92</v>
      </c>
      <c r="D136" s="28" t="s">
        <v>164</v>
      </c>
      <c r="E136" s="33">
        <v>0</v>
      </c>
      <c r="F136" s="33">
        <v>0</v>
      </c>
      <c r="G136" s="33">
        <v>0</v>
      </c>
      <c r="H136" s="33">
        <v>0</v>
      </c>
      <c r="I136" s="33">
        <v>0</v>
      </c>
      <c r="J136" s="34">
        <v>0</v>
      </c>
    </row>
    <row r="137" spans="1:10" ht="15.75">
      <c r="A137" s="32">
        <v>4</v>
      </c>
      <c r="B137" s="26">
        <v>4</v>
      </c>
      <c r="C137" s="26" t="s">
        <v>92</v>
      </c>
      <c r="D137" s="28" t="s">
        <v>165</v>
      </c>
      <c r="E137" s="33">
        <v>0</v>
      </c>
      <c r="F137" s="33">
        <v>0</v>
      </c>
      <c r="G137" s="33">
        <v>0</v>
      </c>
      <c r="H137" s="33">
        <v>0</v>
      </c>
      <c r="I137" s="33">
        <v>0</v>
      </c>
      <c r="J137" s="34">
        <v>0</v>
      </c>
    </row>
    <row r="138" spans="1:10" ht="15.75">
      <c r="A138" s="32">
        <v>4</v>
      </c>
      <c r="B138" s="26">
        <v>5</v>
      </c>
      <c r="C138" s="26" t="s">
        <v>92</v>
      </c>
      <c r="D138" s="28" t="s">
        <v>166</v>
      </c>
      <c r="E138" s="33">
        <v>0</v>
      </c>
      <c r="F138" s="33">
        <v>0</v>
      </c>
      <c r="G138" s="33">
        <v>0</v>
      </c>
      <c r="H138" s="33">
        <v>0</v>
      </c>
      <c r="I138" s="33">
        <v>0</v>
      </c>
      <c r="J138" s="34">
        <v>0</v>
      </c>
    </row>
    <row r="139" spans="1:10" ht="15.75">
      <c r="A139" s="32">
        <v>5</v>
      </c>
      <c r="B139" s="26" t="s">
        <v>92</v>
      </c>
      <c r="C139" s="26" t="s">
        <v>92</v>
      </c>
      <c r="D139" s="28" t="s">
        <v>168</v>
      </c>
      <c r="E139" s="33">
        <v>0</v>
      </c>
      <c r="F139" s="33">
        <v>0</v>
      </c>
      <c r="G139" s="33">
        <v>0</v>
      </c>
      <c r="H139" s="33">
        <v>0</v>
      </c>
      <c r="I139" s="33">
        <v>0</v>
      </c>
      <c r="J139" s="34">
        <v>0</v>
      </c>
    </row>
    <row r="140" spans="1:10" ht="15.75">
      <c r="A140" s="32">
        <v>5</v>
      </c>
      <c r="B140" s="26">
        <v>1</v>
      </c>
      <c r="C140" s="26" t="s">
        <v>92</v>
      </c>
      <c r="D140" s="28" t="s">
        <v>169</v>
      </c>
      <c r="E140" s="33">
        <v>0</v>
      </c>
      <c r="F140" s="33">
        <v>0</v>
      </c>
      <c r="G140" s="33">
        <v>0</v>
      </c>
      <c r="H140" s="33">
        <v>0</v>
      </c>
      <c r="I140" s="33">
        <v>0</v>
      </c>
      <c r="J140" s="34">
        <v>0</v>
      </c>
    </row>
    <row r="141" spans="1:10" ht="16.5" thickBot="1">
      <c r="A141" s="35">
        <v>5</v>
      </c>
      <c r="B141" s="36">
        <v>2</v>
      </c>
      <c r="C141" s="36" t="s">
        <v>92</v>
      </c>
      <c r="D141" s="37" t="s">
        <v>170</v>
      </c>
      <c r="E141" s="38">
        <v>0</v>
      </c>
      <c r="F141" s="38">
        <v>0</v>
      </c>
      <c r="G141" s="38">
        <v>0</v>
      </c>
      <c r="H141" s="38">
        <v>0</v>
      </c>
      <c r="I141" s="38">
        <v>0</v>
      </c>
      <c r="J141" s="39">
        <v>0</v>
      </c>
    </row>
    <row r="143" spans="1:10" ht="15.75">
      <c r="A143" s="88" t="s">
        <v>72</v>
      </c>
      <c r="B143" s="88"/>
      <c r="C143" s="88"/>
      <c r="I143" s="89" t="s">
        <v>73</v>
      </c>
      <c r="J143" s="90"/>
    </row>
    <row r="144" spans="1:10" ht="15.75">
      <c r="A144" s="91" t="s">
        <v>74</v>
      </c>
      <c r="B144" s="91"/>
      <c r="C144" s="91"/>
      <c r="D144" s="92" t="s">
        <v>75</v>
      </c>
      <c r="E144" s="92"/>
      <c r="F144" s="92"/>
      <c r="G144" s="92"/>
      <c r="H144" s="92"/>
      <c r="I144" s="93" t="s">
        <v>76</v>
      </c>
      <c r="J144" s="94"/>
    </row>
    <row r="145" spans="5:10" ht="19.5">
      <c r="E145" s="95" t="s">
        <v>77</v>
      </c>
      <c r="F145" s="96"/>
      <c r="G145" s="96"/>
      <c r="H145" s="96"/>
      <c r="I145" s="97" t="s">
        <v>191</v>
      </c>
      <c r="J145" s="97"/>
    </row>
    <row r="146" spans="5:10" ht="16.5" thickBot="1">
      <c r="E146" s="98" t="s">
        <v>215</v>
      </c>
      <c r="F146" s="98"/>
      <c r="G146" s="98"/>
      <c r="H146" s="98"/>
      <c r="I146" s="99" t="s">
        <v>80</v>
      </c>
      <c r="J146" s="99"/>
    </row>
    <row r="147" spans="1:10" ht="15.75">
      <c r="A147" s="100" t="s">
        <v>81</v>
      </c>
      <c r="B147" s="101"/>
      <c r="C147" s="101"/>
      <c r="D147" s="101"/>
      <c r="E147" s="101" t="s">
        <v>82</v>
      </c>
      <c r="F147" s="101"/>
      <c r="G147" s="101" t="s">
        <v>144</v>
      </c>
      <c r="H147" s="101"/>
      <c r="I147" s="101" t="s">
        <v>145</v>
      </c>
      <c r="J147" s="102"/>
    </row>
    <row r="148" spans="1:10" ht="15.75">
      <c r="A148" s="29" t="s">
        <v>85</v>
      </c>
      <c r="B148" s="30" t="s">
        <v>86</v>
      </c>
      <c r="C148" s="30" t="s">
        <v>87</v>
      </c>
      <c r="D148" s="30" t="s">
        <v>88</v>
      </c>
      <c r="E148" s="30" t="s">
        <v>89</v>
      </c>
      <c r="F148" s="30" t="s">
        <v>90</v>
      </c>
      <c r="G148" s="30" t="s">
        <v>89</v>
      </c>
      <c r="H148" s="30" t="s">
        <v>91</v>
      </c>
      <c r="I148" s="30" t="s">
        <v>89</v>
      </c>
      <c r="J148" s="31" t="s">
        <v>91</v>
      </c>
    </row>
    <row r="149" spans="1:10" ht="15.75">
      <c r="A149" s="32">
        <v>7</v>
      </c>
      <c r="B149" s="26" t="s">
        <v>92</v>
      </c>
      <c r="C149" s="26" t="s">
        <v>92</v>
      </c>
      <c r="D149" s="28" t="s">
        <v>192</v>
      </c>
      <c r="E149" s="33">
        <v>996725</v>
      </c>
      <c r="F149" s="33">
        <v>996725</v>
      </c>
      <c r="G149" s="33">
        <v>325994</v>
      </c>
      <c r="H149" s="33">
        <v>325994</v>
      </c>
      <c r="I149" s="33">
        <v>670731</v>
      </c>
      <c r="J149" s="34">
        <v>670731</v>
      </c>
    </row>
    <row r="150" spans="1:10" ht="15.75">
      <c r="A150" s="32" t="s">
        <v>92</v>
      </c>
      <c r="B150" s="26" t="s">
        <v>92</v>
      </c>
      <c r="C150" s="26" t="s">
        <v>92</v>
      </c>
      <c r="D150" s="28" t="s">
        <v>193</v>
      </c>
      <c r="E150" s="33">
        <v>14590814</v>
      </c>
      <c r="F150" s="33">
        <v>107216878</v>
      </c>
      <c r="G150" s="33">
        <v>9475093</v>
      </c>
      <c r="H150" s="33">
        <v>81554307</v>
      </c>
      <c r="I150" s="33">
        <v>5115721</v>
      </c>
      <c r="J150" s="34">
        <v>25662571</v>
      </c>
    </row>
    <row r="151" spans="1:10" ht="15.75">
      <c r="A151" s="32">
        <v>29</v>
      </c>
      <c r="B151" s="26">
        <v>2</v>
      </c>
      <c r="C151" s="26" t="s">
        <v>92</v>
      </c>
      <c r="D151" s="28" t="s">
        <v>194</v>
      </c>
      <c r="E151" s="33">
        <v>424300</v>
      </c>
      <c r="F151" s="33">
        <v>1319796</v>
      </c>
      <c r="G151" s="33">
        <v>424300</v>
      </c>
      <c r="H151" s="33">
        <v>1319796</v>
      </c>
      <c r="I151" s="33">
        <v>0</v>
      </c>
      <c r="J151" s="34">
        <v>0</v>
      </c>
    </row>
    <row r="152" spans="1:10" ht="15.75">
      <c r="A152" s="32">
        <v>29</v>
      </c>
      <c r="B152" s="26">
        <v>3</v>
      </c>
      <c r="C152" s="26" t="s">
        <v>92</v>
      </c>
      <c r="D152" s="28" t="s">
        <v>195</v>
      </c>
      <c r="E152" s="33">
        <v>10808517</v>
      </c>
      <c r="F152" s="33">
        <v>37391938</v>
      </c>
      <c r="G152" s="33">
        <v>10808517</v>
      </c>
      <c r="H152" s="33">
        <v>37391938</v>
      </c>
      <c r="I152" s="33">
        <v>0</v>
      </c>
      <c r="J152" s="34">
        <v>0</v>
      </c>
    </row>
    <row r="153" spans="1:10" ht="15.75">
      <c r="A153" s="32">
        <v>29</v>
      </c>
      <c r="B153" s="26">
        <v>5</v>
      </c>
      <c r="C153" s="26" t="s">
        <v>92</v>
      </c>
      <c r="D153" s="28" t="s">
        <v>196</v>
      </c>
      <c r="E153" s="33">
        <v>0</v>
      </c>
      <c r="F153" s="33">
        <v>4466</v>
      </c>
      <c r="G153" s="33">
        <v>0</v>
      </c>
      <c r="H153" s="33">
        <v>4466</v>
      </c>
      <c r="I153" s="33">
        <v>0</v>
      </c>
      <c r="J153" s="34">
        <v>0</v>
      </c>
    </row>
    <row r="154" spans="1:10" ht="15.75">
      <c r="A154" s="32">
        <v>29</v>
      </c>
      <c r="B154" s="26">
        <v>10</v>
      </c>
      <c r="C154" s="26" t="s">
        <v>92</v>
      </c>
      <c r="D154" s="28" t="s">
        <v>197</v>
      </c>
      <c r="E154" s="33">
        <v>0</v>
      </c>
      <c r="F154" s="33">
        <v>0</v>
      </c>
      <c r="G154" s="33">
        <v>0</v>
      </c>
      <c r="H154" s="33">
        <v>0</v>
      </c>
      <c r="I154" s="33">
        <v>0</v>
      </c>
      <c r="J154" s="34">
        <v>0</v>
      </c>
    </row>
    <row r="155" spans="1:10" ht="15.75">
      <c r="A155" s="32"/>
      <c r="B155" s="26"/>
      <c r="C155" s="26"/>
      <c r="D155" s="28" t="s">
        <v>198</v>
      </c>
      <c r="E155" s="33">
        <v>0</v>
      </c>
      <c r="F155" s="33">
        <v>0</v>
      </c>
      <c r="G155" s="33">
        <v>0</v>
      </c>
      <c r="H155" s="33">
        <v>0</v>
      </c>
      <c r="I155" s="33">
        <v>0</v>
      </c>
      <c r="J155" s="34">
        <v>0</v>
      </c>
    </row>
    <row r="156" spans="1:10" ht="15.75">
      <c r="A156" s="32"/>
      <c r="B156" s="26"/>
      <c r="C156" s="26"/>
      <c r="D156" s="28" t="s">
        <v>199</v>
      </c>
      <c r="E156" s="33">
        <v>0</v>
      </c>
      <c r="F156" s="33">
        <v>0</v>
      </c>
      <c r="G156" s="33">
        <v>0</v>
      </c>
      <c r="H156" s="33">
        <v>0</v>
      </c>
      <c r="I156" s="33">
        <v>0</v>
      </c>
      <c r="J156" s="34">
        <v>0</v>
      </c>
    </row>
    <row r="157" spans="1:10" ht="15.75">
      <c r="A157" s="32" t="s">
        <v>92</v>
      </c>
      <c r="B157" s="26" t="s">
        <v>92</v>
      </c>
      <c r="C157" s="26" t="s">
        <v>92</v>
      </c>
      <c r="D157" s="28" t="s">
        <v>200</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92</v>
      </c>
      <c r="B165" s="26" t="s">
        <v>92</v>
      </c>
      <c r="C165" s="26" t="s">
        <v>92</v>
      </c>
      <c r="D165" s="28" t="s">
        <v>201</v>
      </c>
      <c r="E165" s="33">
        <v>25823631</v>
      </c>
      <c r="F165" s="33">
        <v>145933078</v>
      </c>
      <c r="G165" s="33"/>
      <c r="H165" s="33"/>
      <c r="I165" s="33"/>
      <c r="J165" s="34"/>
    </row>
    <row r="166" spans="1:10" ht="15.75">
      <c r="A166" s="32" t="s">
        <v>92</v>
      </c>
      <c r="B166" s="26" t="s">
        <v>92</v>
      </c>
      <c r="C166" s="26" t="s">
        <v>92</v>
      </c>
      <c r="D166" s="28" t="s">
        <v>202</v>
      </c>
      <c r="E166" s="33">
        <v>175669002</v>
      </c>
      <c r="F166" s="33">
        <v>175669002</v>
      </c>
      <c r="G166" s="33"/>
      <c r="H166" s="33"/>
      <c r="I166" s="33"/>
      <c r="J166" s="34"/>
    </row>
    <row r="167" spans="1:10" ht="15.75">
      <c r="A167" s="32" t="s">
        <v>92</v>
      </c>
      <c r="B167" s="26" t="s">
        <v>92</v>
      </c>
      <c r="C167" s="26" t="s">
        <v>92</v>
      </c>
      <c r="D167" s="28" t="s">
        <v>203</v>
      </c>
      <c r="E167" s="33">
        <v>201492633</v>
      </c>
      <c r="F167" s="33">
        <v>321602080</v>
      </c>
      <c r="G167" s="33"/>
      <c r="H167" s="33"/>
      <c r="I167" s="33"/>
      <c r="J167" s="34"/>
    </row>
    <row r="168" spans="1:10" ht="15.75">
      <c r="A168" s="32" t="s">
        <v>92</v>
      </c>
      <c r="B168" s="26" t="s">
        <v>92</v>
      </c>
      <c r="C168" s="26" t="s">
        <v>92</v>
      </c>
      <c r="D168" s="28" t="s">
        <v>204</v>
      </c>
      <c r="E168" s="33">
        <v>62350</v>
      </c>
      <c r="F168" s="33">
        <v>0</v>
      </c>
      <c r="G168" s="33"/>
      <c r="H168" s="33"/>
      <c r="I168" s="33"/>
      <c r="J168" s="34"/>
    </row>
    <row r="169" spans="1:10" ht="15.75">
      <c r="A169" s="32" t="s">
        <v>92</v>
      </c>
      <c r="B169" s="26" t="s">
        <v>92</v>
      </c>
      <c r="C169" s="26" t="s">
        <v>92</v>
      </c>
      <c r="D169" s="28" t="s">
        <v>205</v>
      </c>
      <c r="E169" s="33">
        <v>175731352</v>
      </c>
      <c r="F169" s="33">
        <v>0</v>
      </c>
      <c r="G169" s="33"/>
      <c r="H169" s="33"/>
      <c r="I169" s="33"/>
      <c r="J169" s="34"/>
    </row>
    <row r="170" spans="1:10" ht="15.75">
      <c r="A170" s="32" t="s">
        <v>92</v>
      </c>
      <c r="B170" s="26" t="s">
        <v>92</v>
      </c>
      <c r="C170" s="26" t="s">
        <v>92</v>
      </c>
      <c r="D170" s="28" t="s">
        <v>140</v>
      </c>
      <c r="E170" s="33">
        <v>129795000</v>
      </c>
      <c r="F170" s="33">
        <v>0</v>
      </c>
      <c r="G170" s="33"/>
      <c r="H170" s="33"/>
      <c r="I170" s="33"/>
      <c r="J170" s="34"/>
    </row>
    <row r="171" spans="1:10" ht="15.75">
      <c r="A171" s="32" t="s">
        <v>92</v>
      </c>
      <c r="B171" s="26" t="s">
        <v>92</v>
      </c>
      <c r="C171" s="26" t="s">
        <v>92</v>
      </c>
      <c r="D171" s="28" t="s">
        <v>141</v>
      </c>
      <c r="E171" s="33">
        <v>13057644</v>
      </c>
      <c r="F171" s="33">
        <v>0</v>
      </c>
      <c r="G171" s="33"/>
      <c r="H171" s="33"/>
      <c r="I171" s="33"/>
      <c r="J171" s="34"/>
    </row>
    <row r="172" spans="1:10" ht="16.5" thickBot="1">
      <c r="A172" s="35" t="s">
        <v>92</v>
      </c>
      <c r="B172" s="36" t="s">
        <v>92</v>
      </c>
      <c r="C172" s="36" t="s">
        <v>92</v>
      </c>
      <c r="D172" s="37" t="s">
        <v>142</v>
      </c>
      <c r="E172" s="38">
        <v>112656994</v>
      </c>
      <c r="F172" s="38">
        <v>0</v>
      </c>
      <c r="G172" s="38"/>
      <c r="H172" s="38"/>
      <c r="I172" s="38"/>
      <c r="J172" s="39"/>
    </row>
    <row r="173" ht="15.75">
      <c r="A173" s="40" t="s">
        <v>206</v>
      </c>
    </row>
    <row r="174" ht="15.75">
      <c r="A174" s="40" t="s">
        <v>207</v>
      </c>
    </row>
    <row r="175" ht="15.75">
      <c r="A175" s="41" t="s">
        <v>208</v>
      </c>
    </row>
    <row r="176" ht="15.75">
      <c r="A176" s="41" t="s">
        <v>209</v>
      </c>
    </row>
    <row r="177" spans="1:9" ht="15.75">
      <c r="A177" s="41" t="s">
        <v>210</v>
      </c>
      <c r="I177" s="27" t="s">
        <v>211</v>
      </c>
    </row>
  </sheetData>
  <sheetProtection selectLockedCells="1" selectUnlockedCells="1"/>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7:H97"/>
    <mergeCell ref="I97:J97"/>
    <mergeCell ref="A98:D98"/>
    <mergeCell ref="E98:F98"/>
    <mergeCell ref="G98:H98"/>
    <mergeCell ref="I98:J98"/>
    <mergeCell ref="A94:C94"/>
    <mergeCell ref="I94:J94"/>
    <mergeCell ref="A95:C95"/>
    <mergeCell ref="D95:H95"/>
    <mergeCell ref="I95:J95"/>
    <mergeCell ref="E96:H96"/>
    <mergeCell ref="I96:J96"/>
    <mergeCell ref="E69:H69"/>
    <mergeCell ref="I69:J69"/>
    <mergeCell ref="A70:D70"/>
    <mergeCell ref="E70:F70"/>
    <mergeCell ref="G70:H70"/>
    <mergeCell ref="I70:J70"/>
    <mergeCell ref="A66:C66"/>
    <mergeCell ref="I66:J66"/>
    <mergeCell ref="A67:C67"/>
    <mergeCell ref="D67:H67"/>
    <mergeCell ref="I67:J67"/>
    <mergeCell ref="E68:H68"/>
    <mergeCell ref="I68:J68"/>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K177"/>
  <sheetViews>
    <sheetView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8" t="s">
        <v>72</v>
      </c>
      <c r="B1" s="88"/>
      <c r="C1" s="88"/>
      <c r="I1" s="89" t="s">
        <v>73</v>
      </c>
      <c r="J1" s="90"/>
      <c r="K1" s="19" t="s">
        <v>15</v>
      </c>
    </row>
    <row r="2" spans="1:10" ht="15.75">
      <c r="A2" s="91" t="s">
        <v>74</v>
      </c>
      <c r="B2" s="91"/>
      <c r="C2" s="91"/>
      <c r="D2" s="92" t="s">
        <v>75</v>
      </c>
      <c r="E2" s="92"/>
      <c r="F2" s="92"/>
      <c r="G2" s="92"/>
      <c r="H2" s="92"/>
      <c r="I2" s="93" t="s">
        <v>76</v>
      </c>
      <c r="J2" s="94"/>
    </row>
    <row r="3" spans="5:10" ht="19.5">
      <c r="E3" s="95" t="s">
        <v>77</v>
      </c>
      <c r="F3" s="96"/>
      <c r="G3" s="96"/>
      <c r="H3" s="96"/>
      <c r="I3" s="97" t="s">
        <v>78</v>
      </c>
      <c r="J3" s="97"/>
    </row>
    <row r="4" spans="5:10" ht="16.5" thickBot="1">
      <c r="E4" s="98" t="s">
        <v>216</v>
      </c>
      <c r="F4" s="98"/>
      <c r="G4" s="98"/>
      <c r="H4" s="98"/>
      <c r="I4" s="99" t="s">
        <v>80</v>
      </c>
      <c r="J4" s="99"/>
    </row>
    <row r="5" spans="1:10" ht="15.75">
      <c r="A5" s="100" t="s">
        <v>81</v>
      </c>
      <c r="B5" s="101"/>
      <c r="C5" s="101"/>
      <c r="D5" s="101"/>
      <c r="E5" s="101" t="s">
        <v>82</v>
      </c>
      <c r="F5" s="101"/>
      <c r="G5" s="101" t="s">
        <v>83</v>
      </c>
      <c r="H5" s="101"/>
      <c r="I5" s="101" t="s">
        <v>84</v>
      </c>
      <c r="J5" s="10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33">
        <v>31972583</v>
      </c>
      <c r="F7" s="33">
        <v>208148098</v>
      </c>
      <c r="G7" s="33">
        <v>24535516</v>
      </c>
      <c r="H7" s="33">
        <v>189389375</v>
      </c>
      <c r="I7" s="33">
        <v>7437067</v>
      </c>
      <c r="J7" s="34">
        <v>18758723</v>
      </c>
    </row>
    <row r="8" spans="1:10" ht="15.75">
      <c r="A8" s="32">
        <v>1</v>
      </c>
      <c r="B8" s="26" t="s">
        <v>92</v>
      </c>
      <c r="C8" s="26" t="s">
        <v>92</v>
      </c>
      <c r="D8" s="28" t="s">
        <v>94</v>
      </c>
      <c r="E8" s="33">
        <v>8171993</v>
      </c>
      <c r="F8" s="33">
        <v>114347087</v>
      </c>
      <c r="G8" s="33">
        <v>8171993</v>
      </c>
      <c r="H8" s="33">
        <v>114347087</v>
      </c>
      <c r="I8" s="33">
        <v>0</v>
      </c>
      <c r="J8" s="34">
        <v>0</v>
      </c>
    </row>
    <row r="9" spans="1:10" ht="15.75">
      <c r="A9" s="32">
        <v>1</v>
      </c>
      <c r="B9" s="26">
        <v>1</v>
      </c>
      <c r="C9" s="26" t="s">
        <v>92</v>
      </c>
      <c r="D9" s="28" t="s">
        <v>95</v>
      </c>
      <c r="E9" s="33">
        <v>87878</v>
      </c>
      <c r="F9" s="33">
        <v>4295428</v>
      </c>
      <c r="G9" s="33">
        <v>87878</v>
      </c>
      <c r="H9" s="33">
        <v>4295428</v>
      </c>
      <c r="I9" s="33">
        <v>0</v>
      </c>
      <c r="J9" s="34">
        <v>0</v>
      </c>
    </row>
    <row r="10" spans="1:10" ht="15.75">
      <c r="A10" s="32">
        <v>1</v>
      </c>
      <c r="B10" s="26">
        <v>2</v>
      </c>
      <c r="C10" s="26" t="s">
        <v>92</v>
      </c>
      <c r="D10" s="28" t="s">
        <v>96</v>
      </c>
      <c r="E10" s="33">
        <v>10069</v>
      </c>
      <c r="F10" s="33">
        <v>4945678</v>
      </c>
      <c r="G10" s="33">
        <v>10069</v>
      </c>
      <c r="H10" s="33">
        <v>4945678</v>
      </c>
      <c r="I10" s="33">
        <v>0</v>
      </c>
      <c r="J10" s="34">
        <v>0</v>
      </c>
    </row>
    <row r="11" spans="1:10" ht="15.75">
      <c r="A11" s="32">
        <v>1</v>
      </c>
      <c r="B11" s="26">
        <v>3</v>
      </c>
      <c r="C11" s="26" t="s">
        <v>92</v>
      </c>
      <c r="D11" s="28" t="s">
        <v>97</v>
      </c>
      <c r="E11" s="33">
        <v>28322</v>
      </c>
      <c r="F11" s="33">
        <v>400950</v>
      </c>
      <c r="G11" s="33">
        <v>28322</v>
      </c>
      <c r="H11" s="33">
        <v>400950</v>
      </c>
      <c r="I11" s="33">
        <v>0</v>
      </c>
      <c r="J11" s="34">
        <v>0</v>
      </c>
    </row>
    <row r="12" spans="1:10" ht="15.75">
      <c r="A12" s="32">
        <v>1</v>
      </c>
      <c r="B12" s="26">
        <v>4</v>
      </c>
      <c r="C12" s="26" t="s">
        <v>92</v>
      </c>
      <c r="D12" s="28" t="s">
        <v>98</v>
      </c>
      <c r="E12" s="33">
        <v>0</v>
      </c>
      <c r="F12" s="33">
        <v>146620</v>
      </c>
      <c r="G12" s="33">
        <v>0</v>
      </c>
      <c r="H12" s="33">
        <v>146620</v>
      </c>
      <c r="I12" s="33">
        <v>0</v>
      </c>
      <c r="J12" s="34">
        <v>0</v>
      </c>
    </row>
    <row r="13" spans="1:10" ht="15.75">
      <c r="A13" s="32">
        <v>1</v>
      </c>
      <c r="B13" s="26">
        <v>5</v>
      </c>
      <c r="C13" s="26" t="s">
        <v>92</v>
      </c>
      <c r="D13" s="28" t="s">
        <v>99</v>
      </c>
      <c r="E13" s="33">
        <v>758724</v>
      </c>
      <c r="F13" s="33">
        <v>809074</v>
      </c>
      <c r="G13" s="33">
        <v>758724</v>
      </c>
      <c r="H13" s="33">
        <v>809074</v>
      </c>
      <c r="I13" s="33">
        <v>0</v>
      </c>
      <c r="J13" s="34">
        <v>0</v>
      </c>
    </row>
    <row r="14" spans="1:10" ht="15.75">
      <c r="A14" s="32">
        <v>1</v>
      </c>
      <c r="B14" s="26">
        <v>5</v>
      </c>
      <c r="C14" s="26">
        <v>1</v>
      </c>
      <c r="D14" s="28" t="s">
        <v>100</v>
      </c>
      <c r="E14" s="33">
        <v>0</v>
      </c>
      <c r="F14" s="33">
        <v>0</v>
      </c>
      <c r="G14" s="33">
        <v>0</v>
      </c>
      <c r="H14" s="33">
        <v>0</v>
      </c>
      <c r="I14" s="33">
        <v>0</v>
      </c>
      <c r="J14" s="34">
        <v>0</v>
      </c>
    </row>
    <row r="15" spans="1:10" ht="15.75">
      <c r="A15" s="32">
        <v>1</v>
      </c>
      <c r="B15" s="26">
        <v>5</v>
      </c>
      <c r="C15" s="26">
        <v>2</v>
      </c>
      <c r="D15" s="28" t="s">
        <v>101</v>
      </c>
      <c r="E15" s="33">
        <v>758724</v>
      </c>
      <c r="F15" s="33">
        <v>809074</v>
      </c>
      <c r="G15" s="33">
        <v>758724</v>
      </c>
      <c r="H15" s="33">
        <v>809074</v>
      </c>
      <c r="I15" s="33">
        <v>0</v>
      </c>
      <c r="J15" s="34">
        <v>0</v>
      </c>
    </row>
    <row r="16" spans="1:10" ht="15.75">
      <c r="A16" s="32">
        <v>1</v>
      </c>
      <c r="B16" s="26">
        <v>6</v>
      </c>
      <c r="C16" s="26" t="s">
        <v>92</v>
      </c>
      <c r="D16" s="28" t="s">
        <v>102</v>
      </c>
      <c r="E16" s="33">
        <v>7287000</v>
      </c>
      <c r="F16" s="33">
        <v>103749337</v>
      </c>
      <c r="G16" s="33">
        <v>7287000</v>
      </c>
      <c r="H16" s="33">
        <v>103749337</v>
      </c>
      <c r="I16" s="33">
        <v>0</v>
      </c>
      <c r="J16" s="34">
        <v>0</v>
      </c>
    </row>
    <row r="17" spans="1:10" ht="15.75">
      <c r="A17" s="32" t="s">
        <v>92</v>
      </c>
      <c r="B17" s="26" t="s">
        <v>92</v>
      </c>
      <c r="C17" s="26" t="s">
        <v>92</v>
      </c>
      <c r="D17" s="28" t="s">
        <v>103</v>
      </c>
      <c r="E17" s="33">
        <v>0</v>
      </c>
      <c r="F17" s="33">
        <v>0</v>
      </c>
      <c r="G17" s="33">
        <v>0</v>
      </c>
      <c r="H17" s="33">
        <v>0</v>
      </c>
      <c r="I17" s="33">
        <v>0</v>
      </c>
      <c r="J17" s="34">
        <v>0</v>
      </c>
    </row>
    <row r="18" spans="1:10" ht="15.75">
      <c r="A18" s="32" t="s">
        <v>92</v>
      </c>
      <c r="B18" s="26" t="s">
        <v>92</v>
      </c>
      <c r="C18" s="26" t="s">
        <v>92</v>
      </c>
      <c r="D18" s="28" t="s">
        <v>104</v>
      </c>
      <c r="E18" s="33">
        <v>0</v>
      </c>
      <c r="F18" s="33">
        <v>0</v>
      </c>
      <c r="G18" s="33">
        <v>0</v>
      </c>
      <c r="H18" s="33">
        <v>0</v>
      </c>
      <c r="I18" s="33">
        <v>0</v>
      </c>
      <c r="J18" s="34">
        <v>0</v>
      </c>
    </row>
    <row r="19" spans="1:10" ht="15.75">
      <c r="A19" s="32">
        <v>2</v>
      </c>
      <c r="B19" s="26" t="s">
        <v>92</v>
      </c>
      <c r="C19" s="26" t="s">
        <v>92</v>
      </c>
      <c r="D19" s="28" t="s">
        <v>105</v>
      </c>
      <c r="E19" s="33">
        <v>8500</v>
      </c>
      <c r="F19" s="33">
        <v>170230</v>
      </c>
      <c r="G19" s="33">
        <v>8500</v>
      </c>
      <c r="H19" s="33">
        <v>170230</v>
      </c>
      <c r="I19" s="33">
        <v>0</v>
      </c>
      <c r="J19" s="34">
        <v>0</v>
      </c>
    </row>
    <row r="20" spans="1:10" ht="15.75">
      <c r="A20" s="32">
        <v>3</v>
      </c>
      <c r="B20" s="26" t="s">
        <v>92</v>
      </c>
      <c r="C20" s="26" t="s">
        <v>92</v>
      </c>
      <c r="D20" s="28" t="s">
        <v>106</v>
      </c>
      <c r="E20" s="33">
        <v>152043</v>
      </c>
      <c r="F20" s="33">
        <v>6114911</v>
      </c>
      <c r="G20" s="33">
        <v>152043</v>
      </c>
      <c r="H20" s="33">
        <v>6114911</v>
      </c>
      <c r="I20" s="33">
        <v>0</v>
      </c>
      <c r="J20" s="34">
        <v>0</v>
      </c>
    </row>
    <row r="21" spans="1:10" ht="15.75">
      <c r="A21" s="32" t="s">
        <v>92</v>
      </c>
      <c r="B21" s="26" t="s">
        <v>92</v>
      </c>
      <c r="C21" s="26" t="s">
        <v>92</v>
      </c>
      <c r="D21" s="28" t="s">
        <v>107</v>
      </c>
      <c r="E21" s="33">
        <v>0</v>
      </c>
      <c r="F21" s="33">
        <v>0</v>
      </c>
      <c r="G21" s="33">
        <v>0</v>
      </c>
      <c r="H21" s="33">
        <v>0</v>
      </c>
      <c r="I21" s="33">
        <v>0</v>
      </c>
      <c r="J21" s="34">
        <v>0</v>
      </c>
    </row>
    <row r="22" spans="1:10" ht="15.75">
      <c r="A22" s="32">
        <v>4</v>
      </c>
      <c r="B22" s="26" t="s">
        <v>92</v>
      </c>
      <c r="C22" s="26" t="s">
        <v>92</v>
      </c>
      <c r="D22" s="28" t="s">
        <v>108</v>
      </c>
      <c r="E22" s="33">
        <v>33501</v>
      </c>
      <c r="F22" s="33">
        <v>1114639</v>
      </c>
      <c r="G22" s="33">
        <v>33501</v>
      </c>
      <c r="H22" s="33">
        <v>1114639</v>
      </c>
      <c r="I22" s="33">
        <v>0</v>
      </c>
      <c r="J22" s="34">
        <v>0</v>
      </c>
    </row>
    <row r="23" spans="1:10" ht="15.75">
      <c r="A23" s="32">
        <v>4</v>
      </c>
      <c r="B23" s="26">
        <v>1</v>
      </c>
      <c r="C23" s="26" t="s">
        <v>92</v>
      </c>
      <c r="D23" s="28" t="s">
        <v>109</v>
      </c>
      <c r="E23" s="33">
        <v>33501</v>
      </c>
      <c r="F23" s="33">
        <v>1082020</v>
      </c>
      <c r="G23" s="33">
        <v>33501</v>
      </c>
      <c r="H23" s="33">
        <v>1082020</v>
      </c>
      <c r="I23" s="33">
        <v>0</v>
      </c>
      <c r="J23" s="34">
        <v>0</v>
      </c>
    </row>
    <row r="24" spans="1:10" ht="15.75">
      <c r="A24" s="32">
        <v>4</v>
      </c>
      <c r="B24" s="26">
        <v>5</v>
      </c>
      <c r="C24" s="26" t="s">
        <v>92</v>
      </c>
      <c r="D24" s="28" t="s">
        <v>110</v>
      </c>
      <c r="E24" s="33">
        <v>0</v>
      </c>
      <c r="F24" s="33">
        <v>32619</v>
      </c>
      <c r="G24" s="33">
        <v>0</v>
      </c>
      <c r="H24" s="33">
        <v>32619</v>
      </c>
      <c r="I24" s="33">
        <v>0</v>
      </c>
      <c r="J24" s="34">
        <v>0</v>
      </c>
    </row>
    <row r="25" spans="1:10" ht="15.75">
      <c r="A25" s="32">
        <v>5</v>
      </c>
      <c r="B25" s="26" t="s">
        <v>92</v>
      </c>
      <c r="C25" s="26" t="s">
        <v>92</v>
      </c>
      <c r="D25" s="28" t="s">
        <v>111</v>
      </c>
      <c r="E25" s="33">
        <v>0</v>
      </c>
      <c r="F25" s="33">
        <v>0</v>
      </c>
      <c r="G25" s="33">
        <v>0</v>
      </c>
      <c r="H25" s="33">
        <v>0</v>
      </c>
      <c r="I25" s="33">
        <v>0</v>
      </c>
      <c r="J25" s="34">
        <v>0</v>
      </c>
    </row>
    <row r="26" spans="1:10" ht="15.75">
      <c r="A26" s="32">
        <v>5</v>
      </c>
      <c r="B26" s="26">
        <v>1</v>
      </c>
      <c r="C26" s="26" t="s">
        <v>92</v>
      </c>
      <c r="D26" s="28" t="s">
        <v>112</v>
      </c>
      <c r="E26" s="33">
        <v>0</v>
      </c>
      <c r="F26" s="33">
        <v>0</v>
      </c>
      <c r="G26" s="33">
        <v>0</v>
      </c>
      <c r="H26" s="33">
        <v>0</v>
      </c>
      <c r="I26" s="33">
        <v>0</v>
      </c>
      <c r="J26" s="34">
        <v>0</v>
      </c>
    </row>
    <row r="27" spans="1:10" ht="15.75">
      <c r="A27" s="32">
        <v>5</v>
      </c>
      <c r="B27" s="26">
        <v>2</v>
      </c>
      <c r="C27" s="26" t="s">
        <v>92</v>
      </c>
      <c r="D27" s="28" t="s">
        <v>113</v>
      </c>
      <c r="E27" s="33">
        <v>0</v>
      </c>
      <c r="F27" s="33">
        <v>0</v>
      </c>
      <c r="G27" s="33">
        <v>0</v>
      </c>
      <c r="H27" s="33">
        <v>0</v>
      </c>
      <c r="I27" s="33">
        <v>0</v>
      </c>
      <c r="J27" s="34">
        <v>0</v>
      </c>
    </row>
    <row r="28" spans="1:10" ht="16.5" thickBot="1">
      <c r="A28" s="35">
        <v>5</v>
      </c>
      <c r="B28" s="36">
        <v>3</v>
      </c>
      <c r="C28" s="36" t="s">
        <v>92</v>
      </c>
      <c r="D28" s="37" t="s">
        <v>114</v>
      </c>
      <c r="E28" s="38">
        <v>0</v>
      </c>
      <c r="F28" s="38">
        <v>0</v>
      </c>
      <c r="G28" s="38">
        <v>0</v>
      </c>
      <c r="H28" s="38">
        <v>0</v>
      </c>
      <c r="I28" s="38">
        <v>0</v>
      </c>
      <c r="J28" s="39">
        <v>0</v>
      </c>
    </row>
    <row r="30" spans="1:10" ht="15.75">
      <c r="A30" s="88" t="s">
        <v>72</v>
      </c>
      <c r="B30" s="88"/>
      <c r="C30" s="88"/>
      <c r="I30" s="89" t="s">
        <v>73</v>
      </c>
      <c r="J30" s="90"/>
    </row>
    <row r="31" spans="1:10" ht="15.75">
      <c r="A31" s="91" t="s">
        <v>74</v>
      </c>
      <c r="B31" s="91"/>
      <c r="C31" s="91"/>
      <c r="D31" s="92" t="s">
        <v>75</v>
      </c>
      <c r="E31" s="92"/>
      <c r="F31" s="92"/>
      <c r="G31" s="92"/>
      <c r="H31" s="92"/>
      <c r="I31" s="93" t="s">
        <v>76</v>
      </c>
      <c r="J31" s="94"/>
    </row>
    <row r="32" spans="5:10" ht="19.5">
      <c r="E32" s="95" t="s">
        <v>77</v>
      </c>
      <c r="F32" s="96"/>
      <c r="G32" s="96"/>
      <c r="H32" s="96"/>
      <c r="I32" s="97" t="s">
        <v>115</v>
      </c>
      <c r="J32" s="97"/>
    </row>
    <row r="33" spans="5:10" ht="16.5" thickBot="1">
      <c r="E33" s="98" t="s">
        <v>216</v>
      </c>
      <c r="F33" s="98"/>
      <c r="G33" s="98"/>
      <c r="H33" s="98"/>
      <c r="I33" s="99" t="s">
        <v>80</v>
      </c>
      <c r="J33" s="99"/>
    </row>
    <row r="34" spans="1:10" ht="15.75">
      <c r="A34" s="100" t="s">
        <v>81</v>
      </c>
      <c r="B34" s="101"/>
      <c r="C34" s="101"/>
      <c r="D34" s="101"/>
      <c r="E34" s="101" t="s">
        <v>82</v>
      </c>
      <c r="F34" s="101"/>
      <c r="G34" s="101" t="s">
        <v>83</v>
      </c>
      <c r="H34" s="101"/>
      <c r="I34" s="101" t="s">
        <v>84</v>
      </c>
      <c r="J34" s="10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33">
        <v>22837754</v>
      </c>
      <c r="F36" s="33">
        <v>82665005</v>
      </c>
      <c r="G36" s="33">
        <v>15400687</v>
      </c>
      <c r="H36" s="33">
        <v>63906282</v>
      </c>
      <c r="I36" s="33">
        <v>7437067</v>
      </c>
      <c r="J36" s="34">
        <v>18758723</v>
      </c>
    </row>
    <row r="37" spans="1:10" ht="15.75">
      <c r="A37" s="32">
        <v>6</v>
      </c>
      <c r="B37" s="26">
        <v>1</v>
      </c>
      <c r="C37" s="26" t="s">
        <v>92</v>
      </c>
      <c r="D37" s="28" t="s">
        <v>117</v>
      </c>
      <c r="E37" s="33">
        <v>22837754</v>
      </c>
      <c r="F37" s="33">
        <v>82665005</v>
      </c>
      <c r="G37" s="33">
        <v>15400687</v>
      </c>
      <c r="H37" s="33">
        <v>63906282</v>
      </c>
      <c r="I37" s="33">
        <v>7437067</v>
      </c>
      <c r="J37" s="34">
        <v>18758723</v>
      </c>
    </row>
    <row r="38" spans="1:10" ht="15.75">
      <c r="A38" s="32">
        <v>6</v>
      </c>
      <c r="B38" s="26">
        <v>2</v>
      </c>
      <c r="C38" s="26" t="s">
        <v>92</v>
      </c>
      <c r="D38" s="28" t="s">
        <v>118</v>
      </c>
      <c r="E38" s="33">
        <v>0</v>
      </c>
      <c r="F38" s="33">
        <v>0</v>
      </c>
      <c r="G38" s="33">
        <v>0</v>
      </c>
      <c r="H38" s="33">
        <v>0</v>
      </c>
      <c r="I38" s="33">
        <v>0</v>
      </c>
      <c r="J38" s="34">
        <v>0</v>
      </c>
    </row>
    <row r="39" spans="1:10" ht="15.75">
      <c r="A39" s="32">
        <v>7</v>
      </c>
      <c r="B39" s="26" t="s">
        <v>92</v>
      </c>
      <c r="C39" s="26" t="s">
        <v>92</v>
      </c>
      <c r="D39" s="28" t="s">
        <v>119</v>
      </c>
      <c r="E39" s="33">
        <v>0</v>
      </c>
      <c r="F39" s="33">
        <v>0</v>
      </c>
      <c r="G39" s="33">
        <v>0</v>
      </c>
      <c r="H39" s="33">
        <v>0</v>
      </c>
      <c r="I39" s="33">
        <v>0</v>
      </c>
      <c r="J39" s="34">
        <v>0</v>
      </c>
    </row>
    <row r="40" spans="1:10" ht="15.75">
      <c r="A40" s="32" t="s">
        <v>92</v>
      </c>
      <c r="B40" s="26" t="s">
        <v>92</v>
      </c>
      <c r="C40" s="26" t="s">
        <v>92</v>
      </c>
      <c r="D40" s="28" t="s">
        <v>120</v>
      </c>
      <c r="E40" s="33">
        <v>0</v>
      </c>
      <c r="F40" s="33">
        <v>0</v>
      </c>
      <c r="G40" s="33">
        <v>0</v>
      </c>
      <c r="H40" s="33">
        <v>0</v>
      </c>
      <c r="I40" s="33">
        <v>0</v>
      </c>
      <c r="J40" s="34">
        <v>0</v>
      </c>
    </row>
    <row r="41" spans="1:10" ht="15.75">
      <c r="A41" s="32">
        <v>8</v>
      </c>
      <c r="B41" s="26" t="s">
        <v>92</v>
      </c>
      <c r="C41" s="26" t="s">
        <v>92</v>
      </c>
      <c r="D41" s="28" t="s">
        <v>121</v>
      </c>
      <c r="E41" s="33">
        <v>768792</v>
      </c>
      <c r="F41" s="33">
        <v>3736226</v>
      </c>
      <c r="G41" s="33">
        <v>768792</v>
      </c>
      <c r="H41" s="33">
        <v>3736226</v>
      </c>
      <c r="I41" s="33">
        <v>0</v>
      </c>
      <c r="J41" s="34">
        <v>0</v>
      </c>
    </row>
    <row r="42" spans="1:10" ht="15.75">
      <c r="A42" s="32" t="s">
        <v>92</v>
      </c>
      <c r="B42" s="26" t="s">
        <v>92</v>
      </c>
      <c r="C42" s="26" t="s">
        <v>92</v>
      </c>
      <c r="D42" s="28" t="s">
        <v>122</v>
      </c>
      <c r="E42" s="33">
        <v>0</v>
      </c>
      <c r="F42" s="33">
        <v>0</v>
      </c>
      <c r="G42" s="33">
        <v>0</v>
      </c>
      <c r="H42" s="33">
        <v>0</v>
      </c>
      <c r="I42" s="33">
        <v>0</v>
      </c>
      <c r="J42" s="34">
        <v>0</v>
      </c>
    </row>
    <row r="43" spans="1:10" ht="15.75">
      <c r="A43" s="32">
        <v>4</v>
      </c>
      <c r="B43" s="26" t="s">
        <v>92</v>
      </c>
      <c r="C43" s="26" t="s">
        <v>92</v>
      </c>
      <c r="D43" s="28" t="s">
        <v>123</v>
      </c>
      <c r="E43" s="33">
        <v>0</v>
      </c>
      <c r="F43" s="33">
        <v>0</v>
      </c>
      <c r="G43" s="33">
        <v>0</v>
      </c>
      <c r="H43" s="33">
        <v>0</v>
      </c>
      <c r="I43" s="33">
        <v>0</v>
      </c>
      <c r="J43" s="34">
        <v>0</v>
      </c>
    </row>
    <row r="44" spans="1:10" ht="15.75">
      <c r="A44" s="32">
        <v>4</v>
      </c>
      <c r="B44" s="26">
        <v>2</v>
      </c>
      <c r="C44" s="26" t="s">
        <v>92</v>
      </c>
      <c r="D44" s="28" t="s">
        <v>124</v>
      </c>
      <c r="E44" s="33">
        <v>0</v>
      </c>
      <c r="F44" s="33">
        <v>0</v>
      </c>
      <c r="G44" s="33">
        <v>0</v>
      </c>
      <c r="H44" s="33">
        <v>0</v>
      </c>
      <c r="I44" s="33">
        <v>0</v>
      </c>
      <c r="J44" s="34">
        <v>0</v>
      </c>
    </row>
    <row r="45" spans="1:10" ht="15.75">
      <c r="A45" s="32" t="s">
        <v>92</v>
      </c>
      <c r="B45" s="26" t="s">
        <v>92</v>
      </c>
      <c r="C45" s="26" t="s">
        <v>92</v>
      </c>
      <c r="D45" s="28" t="s">
        <v>125</v>
      </c>
      <c r="E45" s="33">
        <v>0</v>
      </c>
      <c r="F45" s="33">
        <v>0</v>
      </c>
      <c r="G45" s="33">
        <v>0</v>
      </c>
      <c r="H45" s="33">
        <v>0</v>
      </c>
      <c r="I45" s="33">
        <v>0</v>
      </c>
      <c r="J45" s="34">
        <v>0</v>
      </c>
    </row>
    <row r="46" spans="1:10" ht="15.75">
      <c r="A46" s="32" t="s">
        <v>92</v>
      </c>
      <c r="B46" s="26" t="s">
        <v>92</v>
      </c>
      <c r="C46" s="26" t="s">
        <v>92</v>
      </c>
      <c r="D46" s="28" t="s">
        <v>126</v>
      </c>
      <c r="E46" s="33">
        <v>0</v>
      </c>
      <c r="F46" s="33">
        <v>0</v>
      </c>
      <c r="G46" s="33">
        <v>0</v>
      </c>
      <c r="H46" s="33">
        <v>0</v>
      </c>
      <c r="I46" s="33">
        <v>0</v>
      </c>
      <c r="J46" s="34">
        <v>0</v>
      </c>
    </row>
    <row r="47" spans="1:10" ht="15.75">
      <c r="A47" s="32" t="s">
        <v>92</v>
      </c>
      <c r="B47" s="26" t="s">
        <v>92</v>
      </c>
      <c r="C47" s="26" t="s">
        <v>92</v>
      </c>
      <c r="D47" s="28" t="s">
        <v>127</v>
      </c>
      <c r="E47" s="33">
        <v>0</v>
      </c>
      <c r="F47" s="33">
        <v>0</v>
      </c>
      <c r="G47" s="33">
        <v>0</v>
      </c>
      <c r="H47" s="33">
        <v>0</v>
      </c>
      <c r="I47" s="33">
        <v>0</v>
      </c>
      <c r="J47" s="34">
        <v>0</v>
      </c>
    </row>
    <row r="48" spans="1:10" ht="15.75">
      <c r="A48" s="32">
        <v>9</v>
      </c>
      <c r="B48" s="26" t="s">
        <v>92</v>
      </c>
      <c r="C48" s="26" t="s">
        <v>92</v>
      </c>
      <c r="D48" s="28" t="s">
        <v>128</v>
      </c>
      <c r="E48" s="33">
        <v>0</v>
      </c>
      <c r="F48" s="33">
        <v>0</v>
      </c>
      <c r="G48" s="33">
        <v>0</v>
      </c>
      <c r="H48" s="33">
        <v>0</v>
      </c>
      <c r="I48" s="33">
        <v>0</v>
      </c>
      <c r="J48" s="34">
        <v>0</v>
      </c>
    </row>
    <row r="49" spans="1:10" ht="15.75">
      <c r="A49" s="32" t="s">
        <v>92</v>
      </c>
      <c r="B49" s="26" t="s">
        <v>92</v>
      </c>
      <c r="C49" s="26" t="s">
        <v>92</v>
      </c>
      <c r="D49" s="28" t="s">
        <v>129</v>
      </c>
      <c r="E49" s="33">
        <v>31972583</v>
      </c>
      <c r="F49" s="33">
        <v>208148098</v>
      </c>
      <c r="G49" s="33">
        <v>24535516</v>
      </c>
      <c r="H49" s="33">
        <v>189389375</v>
      </c>
      <c r="I49" s="33">
        <v>7437067</v>
      </c>
      <c r="J49" s="34">
        <v>18758723</v>
      </c>
    </row>
    <row r="50" spans="1:10" ht="15.75">
      <c r="A50" s="32" t="s">
        <v>92</v>
      </c>
      <c r="B50" s="26" t="s">
        <v>92</v>
      </c>
      <c r="C50" s="26" t="s">
        <v>92</v>
      </c>
      <c r="D50" s="28" t="s">
        <v>130</v>
      </c>
      <c r="E50" s="33">
        <v>0</v>
      </c>
      <c r="F50" s="33">
        <v>145033557</v>
      </c>
      <c r="G50" s="33">
        <v>0</v>
      </c>
      <c r="H50" s="33">
        <v>145033557</v>
      </c>
      <c r="I50" s="33">
        <v>0</v>
      </c>
      <c r="J50" s="34">
        <v>0</v>
      </c>
    </row>
    <row r="51" spans="1:10" ht="15.75">
      <c r="A51" s="32" t="s">
        <v>92</v>
      </c>
      <c r="B51" s="26" t="s">
        <v>92</v>
      </c>
      <c r="C51" s="26" t="s">
        <v>92</v>
      </c>
      <c r="D51" s="28" t="s">
        <v>131</v>
      </c>
      <c r="E51" s="33">
        <v>20000</v>
      </c>
      <c r="F51" s="33">
        <v>413008</v>
      </c>
      <c r="G51" s="33">
        <v>20000</v>
      </c>
      <c r="H51" s="33">
        <v>413008</v>
      </c>
      <c r="I51" s="33">
        <v>0</v>
      </c>
      <c r="J51" s="34">
        <v>0</v>
      </c>
    </row>
    <row r="52" spans="1:10" ht="15.75">
      <c r="A52" s="32" t="s">
        <v>92</v>
      </c>
      <c r="B52" s="26" t="s">
        <v>92</v>
      </c>
      <c r="C52" s="26" t="s">
        <v>92</v>
      </c>
      <c r="D52" s="28" t="s">
        <v>132</v>
      </c>
      <c r="E52" s="33">
        <v>0</v>
      </c>
      <c r="F52" s="33">
        <v>0</v>
      </c>
      <c r="G52" s="33">
        <v>0</v>
      </c>
      <c r="H52" s="33">
        <v>0</v>
      </c>
      <c r="I52" s="33">
        <v>0</v>
      </c>
      <c r="J52" s="34">
        <v>0</v>
      </c>
    </row>
    <row r="53" spans="1:10" ht="15.75">
      <c r="A53" s="32" t="s">
        <v>92</v>
      </c>
      <c r="B53" s="26" t="s">
        <v>92</v>
      </c>
      <c r="C53" s="26" t="s">
        <v>92</v>
      </c>
      <c r="D53" s="28" t="s">
        <v>133</v>
      </c>
      <c r="E53" s="33">
        <v>0</v>
      </c>
      <c r="F53" s="33">
        <v>0</v>
      </c>
      <c r="G53" s="33">
        <v>0</v>
      </c>
      <c r="H53" s="33">
        <v>0</v>
      </c>
      <c r="I53" s="33">
        <v>0</v>
      </c>
      <c r="J53" s="34">
        <v>0</v>
      </c>
    </row>
    <row r="54" spans="1:10" ht="15.75">
      <c r="A54" s="32" t="s">
        <v>92</v>
      </c>
      <c r="B54" s="26" t="s">
        <v>92</v>
      </c>
      <c r="C54" s="26" t="s">
        <v>92</v>
      </c>
      <c r="D54" s="28" t="s">
        <v>134</v>
      </c>
      <c r="E54" s="33">
        <v>0</v>
      </c>
      <c r="F54" s="33">
        <v>0</v>
      </c>
      <c r="G54" s="33">
        <v>0</v>
      </c>
      <c r="H54" s="33">
        <v>0</v>
      </c>
      <c r="I54" s="33">
        <v>0</v>
      </c>
      <c r="J54" s="34">
        <v>0</v>
      </c>
    </row>
    <row r="55" spans="1:10" ht="15.75">
      <c r="A55" s="32" t="s">
        <v>92</v>
      </c>
      <c r="B55" s="26" t="s">
        <v>92</v>
      </c>
      <c r="C55" s="26" t="s">
        <v>92</v>
      </c>
      <c r="D55" s="28" t="s">
        <v>135</v>
      </c>
      <c r="E55" s="33">
        <v>0</v>
      </c>
      <c r="F55" s="33">
        <v>0</v>
      </c>
      <c r="G55" s="33">
        <v>0</v>
      </c>
      <c r="H55" s="33">
        <v>0</v>
      </c>
      <c r="I55" s="33">
        <v>0</v>
      </c>
      <c r="J55" s="34">
        <v>0</v>
      </c>
    </row>
    <row r="56" spans="1:10" ht="15.75">
      <c r="A56" s="32" t="s">
        <v>92</v>
      </c>
      <c r="B56" s="26" t="s">
        <v>92</v>
      </c>
      <c r="C56" s="26" t="s">
        <v>92</v>
      </c>
      <c r="D56" s="28" t="s">
        <v>136</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92</v>
      </c>
      <c r="B59" s="26" t="s">
        <v>92</v>
      </c>
      <c r="C59" s="26" t="s">
        <v>92</v>
      </c>
      <c r="D59" s="28" t="s">
        <v>137</v>
      </c>
      <c r="E59" s="33">
        <v>31992583</v>
      </c>
      <c r="F59" s="33">
        <v>353594663</v>
      </c>
      <c r="G59" s="33"/>
      <c r="H59" s="33"/>
      <c r="I59" s="33"/>
      <c r="J59" s="34"/>
    </row>
    <row r="60" spans="1:10" ht="15.75">
      <c r="A60" s="32" t="s">
        <v>92</v>
      </c>
      <c r="B60" s="26" t="s">
        <v>92</v>
      </c>
      <c r="C60" s="26" t="s">
        <v>92</v>
      </c>
      <c r="D60" s="28" t="s">
        <v>138</v>
      </c>
      <c r="E60" s="33">
        <v>175669002</v>
      </c>
      <c r="F60" s="33">
        <v>0</v>
      </c>
      <c r="G60" s="33"/>
      <c r="H60" s="33"/>
      <c r="I60" s="33"/>
      <c r="J60" s="34"/>
    </row>
    <row r="61" spans="1:10" ht="15.75">
      <c r="A61" s="32" t="s">
        <v>92</v>
      </c>
      <c r="B61" s="26" t="s">
        <v>92</v>
      </c>
      <c r="C61" s="26" t="s">
        <v>92</v>
      </c>
      <c r="D61" s="28" t="s">
        <v>139</v>
      </c>
      <c r="E61" s="33">
        <v>207661585</v>
      </c>
      <c r="F61" s="33">
        <v>353594663</v>
      </c>
      <c r="G61" s="33"/>
      <c r="H61" s="33"/>
      <c r="I61" s="33"/>
      <c r="J61" s="34"/>
    </row>
    <row r="62" spans="1:10" ht="15.75">
      <c r="A62" s="32" t="s">
        <v>92</v>
      </c>
      <c r="B62" s="26" t="s">
        <v>92</v>
      </c>
      <c r="C62" s="26" t="s">
        <v>92</v>
      </c>
      <c r="D62" s="28" t="s">
        <v>140</v>
      </c>
      <c r="E62" s="33">
        <v>274191000</v>
      </c>
      <c r="F62" s="33">
        <v>0</v>
      </c>
      <c r="G62" s="33"/>
      <c r="H62" s="33"/>
      <c r="I62" s="33"/>
      <c r="J62" s="34"/>
    </row>
    <row r="63" spans="1:10" ht="15.75">
      <c r="A63" s="32" t="s">
        <v>92</v>
      </c>
      <c r="B63" s="26" t="s">
        <v>92</v>
      </c>
      <c r="C63" s="26" t="s">
        <v>92</v>
      </c>
      <c r="D63" s="28" t="s">
        <v>141</v>
      </c>
      <c r="E63" s="33">
        <v>160655000</v>
      </c>
      <c r="F63" s="33">
        <v>0</v>
      </c>
      <c r="G63" s="33"/>
      <c r="H63" s="33"/>
      <c r="I63" s="33"/>
      <c r="J63" s="34"/>
    </row>
    <row r="64" spans="1:10" ht="16.5" thickBot="1">
      <c r="A64" s="35" t="s">
        <v>92</v>
      </c>
      <c r="B64" s="36" t="s">
        <v>92</v>
      </c>
      <c r="C64" s="36" t="s">
        <v>92</v>
      </c>
      <c r="D64" s="37" t="s">
        <v>142</v>
      </c>
      <c r="E64" s="38">
        <v>263071000</v>
      </c>
      <c r="F64" s="38">
        <v>0</v>
      </c>
      <c r="G64" s="38"/>
      <c r="H64" s="38"/>
      <c r="I64" s="38"/>
      <c r="J64" s="39"/>
    </row>
    <row r="66" spans="1:10" ht="15.75">
      <c r="A66" s="88" t="s">
        <v>72</v>
      </c>
      <c r="B66" s="88"/>
      <c r="C66" s="88"/>
      <c r="I66" s="89" t="s">
        <v>73</v>
      </c>
      <c r="J66" s="90"/>
    </row>
    <row r="67" spans="1:10" ht="15.75">
      <c r="A67" s="91" t="s">
        <v>74</v>
      </c>
      <c r="B67" s="91"/>
      <c r="C67" s="91"/>
      <c r="D67" s="92" t="s">
        <v>75</v>
      </c>
      <c r="E67" s="92"/>
      <c r="F67" s="92"/>
      <c r="G67" s="92"/>
      <c r="H67" s="92"/>
      <c r="I67" s="93" t="s">
        <v>76</v>
      </c>
      <c r="J67" s="94"/>
    </row>
    <row r="68" spans="5:10" ht="19.5">
      <c r="E68" s="95" t="s">
        <v>77</v>
      </c>
      <c r="F68" s="96"/>
      <c r="G68" s="96"/>
      <c r="H68" s="96"/>
      <c r="I68" s="97" t="s">
        <v>143</v>
      </c>
      <c r="J68" s="97"/>
    </row>
    <row r="69" spans="5:10" ht="16.5" thickBot="1">
      <c r="E69" s="98" t="s">
        <v>216</v>
      </c>
      <c r="F69" s="98"/>
      <c r="G69" s="98"/>
      <c r="H69" s="98"/>
      <c r="I69" s="99" t="s">
        <v>80</v>
      </c>
      <c r="J69" s="99"/>
    </row>
    <row r="70" spans="1:10" ht="15.75">
      <c r="A70" s="100" t="s">
        <v>81</v>
      </c>
      <c r="B70" s="101"/>
      <c r="C70" s="101"/>
      <c r="D70" s="101"/>
      <c r="E70" s="101" t="s">
        <v>82</v>
      </c>
      <c r="F70" s="101"/>
      <c r="G70" s="101" t="s">
        <v>144</v>
      </c>
      <c r="H70" s="101"/>
      <c r="I70" s="101" t="s">
        <v>145</v>
      </c>
      <c r="J70" s="10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33">
        <v>7731284</v>
      </c>
      <c r="F72" s="33">
        <v>86387528</v>
      </c>
      <c r="G72" s="33">
        <v>7731284</v>
      </c>
      <c r="H72" s="33">
        <v>83029468</v>
      </c>
      <c r="I72" s="33">
        <v>0</v>
      </c>
      <c r="J72" s="34">
        <v>3358060</v>
      </c>
    </row>
    <row r="73" spans="1:10" ht="15.75">
      <c r="A73" s="32">
        <v>1</v>
      </c>
      <c r="B73" s="26" t="s">
        <v>92</v>
      </c>
      <c r="C73" s="26" t="s">
        <v>92</v>
      </c>
      <c r="D73" s="28" t="s">
        <v>147</v>
      </c>
      <c r="E73" s="33">
        <v>4844432</v>
      </c>
      <c r="F73" s="33">
        <v>45851980</v>
      </c>
      <c r="G73" s="33">
        <v>4844432</v>
      </c>
      <c r="H73" s="33">
        <v>45851980</v>
      </c>
      <c r="I73" s="33">
        <v>0</v>
      </c>
      <c r="J73" s="34">
        <v>0</v>
      </c>
    </row>
    <row r="74" spans="1:10" ht="15.75">
      <c r="A74" s="32">
        <v>1</v>
      </c>
      <c r="B74" s="26">
        <v>1</v>
      </c>
      <c r="C74" s="26" t="s">
        <v>92</v>
      </c>
      <c r="D74" s="28" t="s">
        <v>148</v>
      </c>
      <c r="E74" s="33">
        <v>75918</v>
      </c>
      <c r="F74" s="33">
        <v>15354329</v>
      </c>
      <c r="G74" s="33">
        <v>75918</v>
      </c>
      <c r="H74" s="33">
        <v>15354329</v>
      </c>
      <c r="I74" s="33">
        <v>0</v>
      </c>
      <c r="J74" s="34">
        <v>0</v>
      </c>
    </row>
    <row r="75" spans="1:10" ht="15.75">
      <c r="A75" s="32">
        <v>1</v>
      </c>
      <c r="B75" s="26">
        <v>2</v>
      </c>
      <c r="C75" s="26" t="s">
        <v>92</v>
      </c>
      <c r="D75" s="28" t="s">
        <v>149</v>
      </c>
      <c r="E75" s="33">
        <v>2175380</v>
      </c>
      <c r="F75" s="33">
        <v>14568927</v>
      </c>
      <c r="G75" s="33">
        <v>2175380</v>
      </c>
      <c r="H75" s="33">
        <v>14568927</v>
      </c>
      <c r="I75" s="33">
        <v>0</v>
      </c>
      <c r="J75" s="34">
        <v>0</v>
      </c>
    </row>
    <row r="76" spans="1:10" ht="15.75">
      <c r="A76" s="32">
        <v>1</v>
      </c>
      <c r="B76" s="26">
        <v>3</v>
      </c>
      <c r="C76" s="26" t="s">
        <v>92</v>
      </c>
      <c r="D76" s="28" t="s">
        <v>150</v>
      </c>
      <c r="E76" s="33">
        <v>2579850</v>
      </c>
      <c r="F76" s="33">
        <v>15864005</v>
      </c>
      <c r="G76" s="33">
        <v>2579850</v>
      </c>
      <c r="H76" s="33">
        <v>15864005</v>
      </c>
      <c r="I76" s="33">
        <v>0</v>
      </c>
      <c r="J76" s="34">
        <v>0</v>
      </c>
    </row>
    <row r="77" spans="1:10" ht="15.75">
      <c r="A77" s="32">
        <v>1</v>
      </c>
      <c r="B77" s="26">
        <v>4</v>
      </c>
      <c r="C77" s="26" t="s">
        <v>92</v>
      </c>
      <c r="D77" s="28" t="s">
        <v>151</v>
      </c>
      <c r="E77" s="33">
        <v>13284</v>
      </c>
      <c r="F77" s="33">
        <v>64719</v>
      </c>
      <c r="G77" s="33">
        <v>13284</v>
      </c>
      <c r="H77" s="33">
        <v>64719</v>
      </c>
      <c r="I77" s="33">
        <v>0</v>
      </c>
      <c r="J77" s="34">
        <v>0</v>
      </c>
    </row>
    <row r="78" spans="1:10" ht="15.75">
      <c r="A78" s="32">
        <v>2</v>
      </c>
      <c r="B78" s="26" t="s">
        <v>92</v>
      </c>
      <c r="C78" s="26" t="s">
        <v>92</v>
      </c>
      <c r="D78" s="28" t="s">
        <v>152</v>
      </c>
      <c r="E78" s="33">
        <v>455330</v>
      </c>
      <c r="F78" s="33">
        <v>6231126</v>
      </c>
      <c r="G78" s="33">
        <v>455330</v>
      </c>
      <c r="H78" s="33">
        <v>6231126</v>
      </c>
      <c r="I78" s="33">
        <v>0</v>
      </c>
      <c r="J78" s="34">
        <v>0</v>
      </c>
    </row>
    <row r="79" spans="1:10" ht="15.75">
      <c r="A79" s="32">
        <v>2</v>
      </c>
      <c r="B79" s="26">
        <v>1</v>
      </c>
      <c r="C79" s="26" t="s">
        <v>92</v>
      </c>
      <c r="D79" s="28" t="s">
        <v>153</v>
      </c>
      <c r="E79" s="33">
        <v>357236</v>
      </c>
      <c r="F79" s="33">
        <v>5130883</v>
      </c>
      <c r="G79" s="33">
        <v>357236</v>
      </c>
      <c r="H79" s="33">
        <v>5130883</v>
      </c>
      <c r="I79" s="33">
        <v>0</v>
      </c>
      <c r="J79" s="34">
        <v>0</v>
      </c>
    </row>
    <row r="80" spans="1:10" ht="15.75">
      <c r="A80" s="32">
        <v>2</v>
      </c>
      <c r="B80" s="26">
        <v>2</v>
      </c>
      <c r="C80" s="26" t="s">
        <v>92</v>
      </c>
      <c r="D80" s="28" t="s">
        <v>154</v>
      </c>
      <c r="E80" s="33">
        <v>0</v>
      </c>
      <c r="F80" s="33">
        <v>0</v>
      </c>
      <c r="G80" s="33">
        <v>0</v>
      </c>
      <c r="H80" s="33">
        <v>0</v>
      </c>
      <c r="I80" s="33">
        <v>0</v>
      </c>
      <c r="J80" s="34">
        <v>0</v>
      </c>
    </row>
    <row r="81" spans="1:10" ht="15.75">
      <c r="A81" s="32">
        <v>2</v>
      </c>
      <c r="B81" s="26">
        <v>3</v>
      </c>
      <c r="C81" s="26" t="s">
        <v>92</v>
      </c>
      <c r="D81" s="28" t="s">
        <v>155</v>
      </c>
      <c r="E81" s="33">
        <v>98094</v>
      </c>
      <c r="F81" s="33">
        <v>1100243</v>
      </c>
      <c r="G81" s="33">
        <v>98094</v>
      </c>
      <c r="H81" s="33">
        <v>1100243</v>
      </c>
      <c r="I81" s="33">
        <v>0</v>
      </c>
      <c r="J81" s="34">
        <v>0</v>
      </c>
    </row>
    <row r="82" spans="1:10" ht="15.75">
      <c r="A82" s="32">
        <v>3</v>
      </c>
      <c r="B82" s="26" t="s">
        <v>92</v>
      </c>
      <c r="C82" s="26" t="s">
        <v>92</v>
      </c>
      <c r="D82" s="28" t="s">
        <v>156</v>
      </c>
      <c r="E82" s="33">
        <v>1126590</v>
      </c>
      <c r="F82" s="33">
        <v>12955654</v>
      </c>
      <c r="G82" s="33">
        <v>1126590</v>
      </c>
      <c r="H82" s="33">
        <v>11172594</v>
      </c>
      <c r="I82" s="33">
        <v>0</v>
      </c>
      <c r="J82" s="34">
        <v>1783060</v>
      </c>
    </row>
    <row r="83" spans="1:10" ht="15.75">
      <c r="A83" s="32">
        <v>3</v>
      </c>
      <c r="B83" s="26">
        <v>1</v>
      </c>
      <c r="C83" s="26" t="s">
        <v>92</v>
      </c>
      <c r="D83" s="28" t="s">
        <v>157</v>
      </c>
      <c r="E83" s="33">
        <v>354173</v>
      </c>
      <c r="F83" s="33">
        <v>5950636</v>
      </c>
      <c r="G83" s="33">
        <v>354173</v>
      </c>
      <c r="H83" s="33">
        <v>5167576</v>
      </c>
      <c r="I83" s="33">
        <v>0</v>
      </c>
      <c r="J83" s="34">
        <v>783060</v>
      </c>
    </row>
    <row r="84" spans="1:10" ht="15.75">
      <c r="A84" s="32">
        <v>3</v>
      </c>
      <c r="B84" s="26">
        <v>2</v>
      </c>
      <c r="C84" s="26" t="s">
        <v>92</v>
      </c>
      <c r="D84" s="28" t="s">
        <v>158</v>
      </c>
      <c r="E84" s="33">
        <v>0</v>
      </c>
      <c r="F84" s="33">
        <v>0</v>
      </c>
      <c r="G84" s="33">
        <v>0</v>
      </c>
      <c r="H84" s="33">
        <v>0</v>
      </c>
      <c r="I84" s="33">
        <v>0</v>
      </c>
      <c r="J84" s="34">
        <v>0</v>
      </c>
    </row>
    <row r="85" spans="1:10" ht="15.75">
      <c r="A85" s="32">
        <v>3</v>
      </c>
      <c r="B85" s="26">
        <v>3</v>
      </c>
      <c r="C85" s="26" t="s">
        <v>92</v>
      </c>
      <c r="D85" s="28" t="s">
        <v>159</v>
      </c>
      <c r="E85" s="33">
        <v>303064</v>
      </c>
      <c r="F85" s="33">
        <v>4150237</v>
      </c>
      <c r="G85" s="33">
        <v>303064</v>
      </c>
      <c r="H85" s="33">
        <v>4150237</v>
      </c>
      <c r="I85" s="33">
        <v>0</v>
      </c>
      <c r="J85" s="34">
        <v>0</v>
      </c>
    </row>
    <row r="86" spans="1:10" ht="15.75">
      <c r="A86" s="32">
        <v>3</v>
      </c>
      <c r="B86" s="26">
        <v>4</v>
      </c>
      <c r="C86" s="26" t="s">
        <v>92</v>
      </c>
      <c r="D86" s="28" t="s">
        <v>160</v>
      </c>
      <c r="E86" s="33">
        <v>469353</v>
      </c>
      <c r="F86" s="33">
        <v>2854781</v>
      </c>
      <c r="G86" s="33">
        <v>469353</v>
      </c>
      <c r="H86" s="33">
        <v>1854781</v>
      </c>
      <c r="I86" s="33">
        <v>0</v>
      </c>
      <c r="J86" s="34">
        <v>1000000</v>
      </c>
    </row>
    <row r="87" spans="1:10" ht="15.75">
      <c r="A87" s="32">
        <v>4</v>
      </c>
      <c r="B87" s="26" t="s">
        <v>92</v>
      </c>
      <c r="C87" s="26" t="s">
        <v>92</v>
      </c>
      <c r="D87" s="28" t="s">
        <v>161</v>
      </c>
      <c r="E87" s="33">
        <v>463751</v>
      </c>
      <c r="F87" s="33">
        <v>5506879</v>
      </c>
      <c r="G87" s="33">
        <v>463751</v>
      </c>
      <c r="H87" s="33">
        <v>5506879</v>
      </c>
      <c r="I87" s="33">
        <v>0</v>
      </c>
      <c r="J87" s="34">
        <v>0</v>
      </c>
    </row>
    <row r="88" spans="1:10" ht="15.75">
      <c r="A88" s="32">
        <v>4</v>
      </c>
      <c r="B88" s="26">
        <v>1</v>
      </c>
      <c r="C88" s="26" t="s">
        <v>92</v>
      </c>
      <c r="D88" s="28" t="s">
        <v>162</v>
      </c>
      <c r="E88" s="33">
        <v>25971</v>
      </c>
      <c r="F88" s="33">
        <v>271863</v>
      </c>
      <c r="G88" s="33">
        <v>25971</v>
      </c>
      <c r="H88" s="33">
        <v>271863</v>
      </c>
      <c r="I88" s="33">
        <v>0</v>
      </c>
      <c r="J88" s="34">
        <v>0</v>
      </c>
    </row>
    <row r="89" spans="1:10" ht="15.75">
      <c r="A89" s="32">
        <v>4</v>
      </c>
      <c r="B89" s="26">
        <v>2</v>
      </c>
      <c r="C89" s="26" t="s">
        <v>92</v>
      </c>
      <c r="D89" s="28" t="s">
        <v>163</v>
      </c>
      <c r="E89" s="33">
        <v>323780</v>
      </c>
      <c r="F89" s="33">
        <v>4790240</v>
      </c>
      <c r="G89" s="33">
        <v>323780</v>
      </c>
      <c r="H89" s="33">
        <v>4790240</v>
      </c>
      <c r="I89" s="33">
        <v>0</v>
      </c>
      <c r="J89" s="34">
        <v>0</v>
      </c>
    </row>
    <row r="90" spans="1:10" ht="15.75">
      <c r="A90" s="32">
        <v>4</v>
      </c>
      <c r="B90" s="26">
        <v>3</v>
      </c>
      <c r="C90" s="26" t="s">
        <v>92</v>
      </c>
      <c r="D90" s="28" t="s">
        <v>164</v>
      </c>
      <c r="E90" s="33">
        <v>114000</v>
      </c>
      <c r="F90" s="33">
        <v>444776</v>
      </c>
      <c r="G90" s="33">
        <v>114000</v>
      </c>
      <c r="H90" s="33">
        <v>444776</v>
      </c>
      <c r="I90" s="33">
        <v>0</v>
      </c>
      <c r="J90" s="34">
        <v>0</v>
      </c>
    </row>
    <row r="91" spans="1:10" ht="15.75">
      <c r="A91" s="32">
        <v>4</v>
      </c>
      <c r="B91" s="26">
        <v>4</v>
      </c>
      <c r="C91" s="26" t="s">
        <v>92</v>
      </c>
      <c r="D91" s="28" t="s">
        <v>165</v>
      </c>
      <c r="E91" s="33">
        <v>0</v>
      </c>
      <c r="F91" s="33">
        <v>0</v>
      </c>
      <c r="G91" s="33">
        <v>0</v>
      </c>
      <c r="H91" s="33">
        <v>0</v>
      </c>
      <c r="I91" s="33">
        <v>0</v>
      </c>
      <c r="J91" s="34">
        <v>0</v>
      </c>
    </row>
    <row r="92" spans="1:10" ht="16.5" thickBot="1">
      <c r="A92" s="35">
        <v>4</v>
      </c>
      <c r="B92" s="36">
        <v>5</v>
      </c>
      <c r="C92" s="36" t="s">
        <v>92</v>
      </c>
      <c r="D92" s="37" t="s">
        <v>166</v>
      </c>
      <c r="E92" s="38">
        <v>0</v>
      </c>
      <c r="F92" s="38">
        <v>0</v>
      </c>
      <c r="G92" s="38">
        <v>0</v>
      </c>
      <c r="H92" s="38">
        <v>0</v>
      </c>
      <c r="I92" s="38">
        <v>0</v>
      </c>
      <c r="J92" s="39">
        <v>0</v>
      </c>
    </row>
    <row r="94" spans="1:10" ht="15.75">
      <c r="A94" s="88" t="s">
        <v>72</v>
      </c>
      <c r="B94" s="88"/>
      <c r="C94" s="88"/>
      <c r="I94" s="89" t="s">
        <v>73</v>
      </c>
      <c r="J94" s="90"/>
    </row>
    <row r="95" spans="1:10" ht="15.75">
      <c r="A95" s="91" t="s">
        <v>74</v>
      </c>
      <c r="B95" s="91"/>
      <c r="C95" s="91"/>
      <c r="D95" s="92" t="s">
        <v>75</v>
      </c>
      <c r="E95" s="92"/>
      <c r="F95" s="92"/>
      <c r="G95" s="92"/>
      <c r="H95" s="92"/>
      <c r="I95" s="93" t="s">
        <v>76</v>
      </c>
      <c r="J95" s="94"/>
    </row>
    <row r="96" spans="5:10" ht="19.5">
      <c r="E96" s="95" t="s">
        <v>77</v>
      </c>
      <c r="F96" s="96"/>
      <c r="G96" s="96"/>
      <c r="H96" s="96"/>
      <c r="I96" s="97" t="s">
        <v>167</v>
      </c>
      <c r="J96" s="97"/>
    </row>
    <row r="97" spans="5:10" ht="16.5" thickBot="1">
      <c r="E97" s="98" t="s">
        <v>216</v>
      </c>
      <c r="F97" s="98"/>
      <c r="G97" s="98"/>
      <c r="H97" s="98"/>
      <c r="I97" s="99" t="s">
        <v>80</v>
      </c>
      <c r="J97" s="99"/>
    </row>
    <row r="98" spans="1:10" ht="15.75">
      <c r="A98" s="100" t="s">
        <v>81</v>
      </c>
      <c r="B98" s="101"/>
      <c r="C98" s="101"/>
      <c r="D98" s="101"/>
      <c r="E98" s="101" t="s">
        <v>82</v>
      </c>
      <c r="F98" s="101"/>
      <c r="G98" s="101" t="s">
        <v>144</v>
      </c>
      <c r="H98" s="101"/>
      <c r="I98" s="101" t="s">
        <v>145</v>
      </c>
      <c r="J98" s="10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33">
        <v>555396</v>
      </c>
      <c r="F100" s="33">
        <v>7755138</v>
      </c>
      <c r="G100" s="33">
        <v>555396</v>
      </c>
      <c r="H100" s="33">
        <v>6180138</v>
      </c>
      <c r="I100" s="33">
        <v>0</v>
      </c>
      <c r="J100" s="34">
        <v>1575000</v>
      </c>
    </row>
    <row r="101" spans="1:10" ht="15.75">
      <c r="A101" s="32">
        <v>5</v>
      </c>
      <c r="B101" s="26">
        <v>1</v>
      </c>
      <c r="C101" s="26" t="s">
        <v>92</v>
      </c>
      <c r="D101" s="28" t="s">
        <v>169</v>
      </c>
      <c r="E101" s="33">
        <v>0</v>
      </c>
      <c r="F101" s="33">
        <v>0</v>
      </c>
      <c r="G101" s="33">
        <v>0</v>
      </c>
      <c r="H101" s="33">
        <v>0</v>
      </c>
      <c r="I101" s="33">
        <v>0</v>
      </c>
      <c r="J101" s="34">
        <v>0</v>
      </c>
    </row>
    <row r="102" spans="1:10" ht="15.75">
      <c r="A102" s="32">
        <v>5</v>
      </c>
      <c r="B102" s="26">
        <v>2</v>
      </c>
      <c r="C102" s="26" t="s">
        <v>92</v>
      </c>
      <c r="D102" s="28" t="s">
        <v>170</v>
      </c>
      <c r="E102" s="33">
        <v>555396</v>
      </c>
      <c r="F102" s="33">
        <v>7755138</v>
      </c>
      <c r="G102" s="33">
        <v>555396</v>
      </c>
      <c r="H102" s="33">
        <v>6180138</v>
      </c>
      <c r="I102" s="33">
        <v>0</v>
      </c>
      <c r="J102" s="34">
        <v>1575000</v>
      </c>
    </row>
    <row r="103" spans="1:10" ht="15.75">
      <c r="A103" s="32">
        <v>9</v>
      </c>
      <c r="B103" s="26" t="s">
        <v>92</v>
      </c>
      <c r="C103" s="26" t="s">
        <v>92</v>
      </c>
      <c r="D103" s="28" t="s">
        <v>171</v>
      </c>
      <c r="E103" s="33">
        <v>285785</v>
      </c>
      <c r="F103" s="33">
        <v>6865201</v>
      </c>
      <c r="G103" s="33">
        <v>285785</v>
      </c>
      <c r="H103" s="33">
        <v>6865201</v>
      </c>
      <c r="I103" s="33">
        <v>0</v>
      </c>
      <c r="J103" s="34">
        <v>0</v>
      </c>
    </row>
    <row r="104" spans="1:10" ht="15.75">
      <c r="A104" s="32">
        <v>9</v>
      </c>
      <c r="B104" s="26">
        <v>1</v>
      </c>
      <c r="C104" s="26" t="s">
        <v>92</v>
      </c>
      <c r="D104" s="28" t="s">
        <v>172</v>
      </c>
      <c r="E104" s="33">
        <v>285785</v>
      </c>
      <c r="F104" s="33">
        <v>6865201</v>
      </c>
      <c r="G104" s="33">
        <v>285785</v>
      </c>
      <c r="H104" s="33">
        <v>6865201</v>
      </c>
      <c r="I104" s="33">
        <v>0</v>
      </c>
      <c r="J104" s="34">
        <v>0</v>
      </c>
    </row>
    <row r="105" spans="1:10" ht="15.75">
      <c r="A105" s="32">
        <v>9</v>
      </c>
      <c r="B105" s="26">
        <v>2</v>
      </c>
      <c r="C105" s="26" t="s">
        <v>92</v>
      </c>
      <c r="D105" s="28" t="s">
        <v>173</v>
      </c>
      <c r="E105" s="33">
        <v>0</v>
      </c>
      <c r="F105" s="33">
        <v>0</v>
      </c>
      <c r="G105" s="33">
        <v>0</v>
      </c>
      <c r="H105" s="33">
        <v>0</v>
      </c>
      <c r="I105" s="33">
        <v>0</v>
      </c>
      <c r="J105" s="34">
        <v>0</v>
      </c>
    </row>
    <row r="106" spans="1:10" ht="15.75">
      <c r="A106" s="32">
        <v>6</v>
      </c>
      <c r="B106" s="26" t="s">
        <v>92</v>
      </c>
      <c r="C106" s="26" t="s">
        <v>92</v>
      </c>
      <c r="D106" s="28" t="s">
        <v>174</v>
      </c>
      <c r="E106" s="33">
        <v>0</v>
      </c>
      <c r="F106" s="33">
        <v>0</v>
      </c>
      <c r="G106" s="33">
        <v>0</v>
      </c>
      <c r="H106" s="33">
        <v>0</v>
      </c>
      <c r="I106" s="33">
        <v>0</v>
      </c>
      <c r="J106" s="34">
        <v>0</v>
      </c>
    </row>
    <row r="107" spans="1:10" ht="15.75">
      <c r="A107" s="32">
        <v>6</v>
      </c>
      <c r="B107" s="26">
        <v>1</v>
      </c>
      <c r="C107" s="26" t="s">
        <v>92</v>
      </c>
      <c r="D107" s="28" t="s">
        <v>175</v>
      </c>
      <c r="E107" s="33">
        <v>0</v>
      </c>
      <c r="F107" s="33">
        <v>0</v>
      </c>
      <c r="G107" s="33">
        <v>0</v>
      </c>
      <c r="H107" s="33">
        <v>0</v>
      </c>
      <c r="I107" s="33">
        <v>0</v>
      </c>
      <c r="J107" s="34">
        <v>0</v>
      </c>
    </row>
    <row r="108" spans="1:10" ht="15.75">
      <c r="A108" s="32">
        <v>6</v>
      </c>
      <c r="B108" s="26">
        <v>2</v>
      </c>
      <c r="C108" s="26" t="s">
        <v>92</v>
      </c>
      <c r="D108" s="28" t="s">
        <v>176</v>
      </c>
      <c r="E108" s="33">
        <v>0</v>
      </c>
      <c r="F108" s="33">
        <v>0</v>
      </c>
      <c r="G108" s="33">
        <v>0</v>
      </c>
      <c r="H108" s="33">
        <v>0</v>
      </c>
      <c r="I108" s="33">
        <v>0</v>
      </c>
      <c r="J108" s="34">
        <v>0</v>
      </c>
    </row>
    <row r="109" spans="1:10" ht="15.75">
      <c r="A109" s="32">
        <v>7</v>
      </c>
      <c r="B109" s="26">
        <v>1</v>
      </c>
      <c r="C109" s="26" t="s">
        <v>92</v>
      </c>
      <c r="D109" s="28" t="s">
        <v>177</v>
      </c>
      <c r="E109" s="33">
        <v>0</v>
      </c>
      <c r="F109" s="33">
        <v>0</v>
      </c>
      <c r="G109" s="33">
        <v>0</v>
      </c>
      <c r="H109" s="33">
        <v>0</v>
      </c>
      <c r="I109" s="33">
        <v>0</v>
      </c>
      <c r="J109" s="34">
        <v>0</v>
      </c>
    </row>
    <row r="110" spans="1:10" ht="16.5" thickBot="1">
      <c r="A110" s="35">
        <v>8</v>
      </c>
      <c r="B110" s="36" t="s">
        <v>92</v>
      </c>
      <c r="C110" s="36" t="s">
        <v>92</v>
      </c>
      <c r="D110" s="37" t="s">
        <v>178</v>
      </c>
      <c r="E110" s="38">
        <v>0</v>
      </c>
      <c r="F110" s="38">
        <v>1221550</v>
      </c>
      <c r="G110" s="38">
        <v>0</v>
      </c>
      <c r="H110" s="38">
        <v>1221550</v>
      </c>
      <c r="I110" s="38">
        <v>0</v>
      </c>
      <c r="J110" s="39">
        <v>0</v>
      </c>
    </row>
    <row r="112" spans="1:10" ht="15.75">
      <c r="A112" s="88" t="s">
        <v>72</v>
      </c>
      <c r="B112" s="88"/>
      <c r="C112" s="88"/>
      <c r="I112" s="89" t="s">
        <v>73</v>
      </c>
      <c r="J112" s="90"/>
    </row>
    <row r="113" spans="1:10" ht="15.75">
      <c r="A113" s="91" t="s">
        <v>74</v>
      </c>
      <c r="B113" s="91"/>
      <c r="C113" s="91"/>
      <c r="D113" s="92" t="s">
        <v>75</v>
      </c>
      <c r="E113" s="92"/>
      <c r="F113" s="92"/>
      <c r="G113" s="92"/>
      <c r="H113" s="92"/>
      <c r="I113" s="93" t="s">
        <v>76</v>
      </c>
      <c r="J113" s="94"/>
    </row>
    <row r="114" spans="5:10" ht="19.5">
      <c r="E114" s="95" t="s">
        <v>77</v>
      </c>
      <c r="F114" s="96"/>
      <c r="G114" s="96"/>
      <c r="H114" s="96"/>
      <c r="I114" s="97" t="s">
        <v>179</v>
      </c>
      <c r="J114" s="97"/>
    </row>
    <row r="115" spans="5:10" ht="16.5" thickBot="1">
      <c r="E115" s="98" t="s">
        <v>216</v>
      </c>
      <c r="F115" s="98"/>
      <c r="G115" s="98"/>
      <c r="H115" s="98"/>
      <c r="I115" s="99" t="s">
        <v>80</v>
      </c>
      <c r="J115" s="99"/>
    </row>
    <row r="116" spans="1:10" ht="15.75">
      <c r="A116" s="100" t="s">
        <v>81</v>
      </c>
      <c r="B116" s="101"/>
      <c r="C116" s="101"/>
      <c r="D116" s="101"/>
      <c r="E116" s="101" t="s">
        <v>82</v>
      </c>
      <c r="F116" s="101"/>
      <c r="G116" s="101" t="s">
        <v>144</v>
      </c>
      <c r="H116" s="101"/>
      <c r="I116" s="101" t="s">
        <v>145</v>
      </c>
      <c r="J116" s="10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33">
        <v>74425187</v>
      </c>
      <c r="F118" s="33">
        <v>102985821</v>
      </c>
      <c r="G118" s="33">
        <v>72769967</v>
      </c>
      <c r="H118" s="33">
        <v>79026090</v>
      </c>
      <c r="I118" s="33">
        <v>1655220</v>
      </c>
      <c r="J118" s="34">
        <v>23959731</v>
      </c>
    </row>
    <row r="119" spans="1:10" ht="15.75">
      <c r="A119" s="32">
        <v>1</v>
      </c>
      <c r="B119" s="26" t="s">
        <v>92</v>
      </c>
      <c r="C119" s="26" t="s">
        <v>92</v>
      </c>
      <c r="D119" s="28" t="s">
        <v>147</v>
      </c>
      <c r="E119" s="33">
        <v>3438167</v>
      </c>
      <c r="F119" s="33">
        <v>24360700</v>
      </c>
      <c r="G119" s="33">
        <v>3438167</v>
      </c>
      <c r="H119" s="33">
        <v>6005458</v>
      </c>
      <c r="I119" s="33">
        <v>0</v>
      </c>
      <c r="J119" s="34">
        <v>18355242</v>
      </c>
    </row>
    <row r="120" spans="1:10" ht="15.75">
      <c r="A120" s="32">
        <v>1</v>
      </c>
      <c r="B120" s="26">
        <v>1</v>
      </c>
      <c r="C120" s="26" t="s">
        <v>92</v>
      </c>
      <c r="D120" s="28" t="s">
        <v>181</v>
      </c>
      <c r="E120" s="33">
        <v>0</v>
      </c>
      <c r="F120" s="33">
        <v>1500000</v>
      </c>
      <c r="G120" s="33">
        <v>0</v>
      </c>
      <c r="H120" s="33">
        <v>1500000</v>
      </c>
      <c r="I120" s="33">
        <v>0</v>
      </c>
      <c r="J120" s="34">
        <v>0</v>
      </c>
    </row>
    <row r="121" spans="1:10" ht="15.75">
      <c r="A121" s="32">
        <v>1</v>
      </c>
      <c r="B121" s="26">
        <v>2</v>
      </c>
      <c r="C121" s="26" t="s">
        <v>92</v>
      </c>
      <c r="D121" s="28" t="s">
        <v>182</v>
      </c>
      <c r="E121" s="33">
        <v>25240</v>
      </c>
      <c r="F121" s="33">
        <v>1092531</v>
      </c>
      <c r="G121" s="33">
        <v>25240</v>
      </c>
      <c r="H121" s="33">
        <v>1092531</v>
      </c>
      <c r="I121" s="33">
        <v>0</v>
      </c>
      <c r="J121" s="34">
        <v>0</v>
      </c>
    </row>
    <row r="122" spans="1:10" ht="15.75">
      <c r="A122" s="32">
        <v>1</v>
      </c>
      <c r="B122" s="26">
        <v>3</v>
      </c>
      <c r="C122" s="26" t="s">
        <v>92</v>
      </c>
      <c r="D122" s="28" t="s">
        <v>183</v>
      </c>
      <c r="E122" s="33">
        <v>3412927</v>
      </c>
      <c r="F122" s="33">
        <v>21768169</v>
      </c>
      <c r="G122" s="33">
        <v>3412927</v>
      </c>
      <c r="H122" s="33">
        <v>3412927</v>
      </c>
      <c r="I122" s="33">
        <v>0</v>
      </c>
      <c r="J122" s="34">
        <v>18355242</v>
      </c>
    </row>
    <row r="123" spans="1:10" ht="15.75">
      <c r="A123" s="32">
        <v>1</v>
      </c>
      <c r="B123" s="26">
        <v>4</v>
      </c>
      <c r="C123" s="26" t="s">
        <v>92</v>
      </c>
      <c r="D123" s="28" t="s">
        <v>184</v>
      </c>
      <c r="E123" s="33">
        <v>0</v>
      </c>
      <c r="F123" s="33">
        <v>0</v>
      </c>
      <c r="G123" s="33">
        <v>0</v>
      </c>
      <c r="H123" s="33">
        <v>0</v>
      </c>
      <c r="I123" s="33">
        <v>0</v>
      </c>
      <c r="J123" s="34">
        <v>0</v>
      </c>
    </row>
    <row r="124" spans="1:10" ht="15.75">
      <c r="A124" s="32">
        <v>2</v>
      </c>
      <c r="B124" s="26" t="s">
        <v>92</v>
      </c>
      <c r="C124" s="26" t="s">
        <v>92</v>
      </c>
      <c r="D124" s="28" t="s">
        <v>152</v>
      </c>
      <c r="E124" s="33">
        <v>47405</v>
      </c>
      <c r="F124" s="33">
        <v>129142</v>
      </c>
      <c r="G124" s="33">
        <v>47405</v>
      </c>
      <c r="H124" s="33">
        <v>129142</v>
      </c>
      <c r="I124" s="33">
        <v>0</v>
      </c>
      <c r="J124" s="34">
        <v>0</v>
      </c>
    </row>
    <row r="125" spans="1:10" ht="15.75">
      <c r="A125" s="32">
        <v>2</v>
      </c>
      <c r="B125" s="26">
        <v>1</v>
      </c>
      <c r="C125" s="26" t="s">
        <v>92</v>
      </c>
      <c r="D125" s="28" t="s">
        <v>185</v>
      </c>
      <c r="E125" s="33">
        <v>35570</v>
      </c>
      <c r="F125" s="33">
        <v>35570</v>
      </c>
      <c r="G125" s="33">
        <v>35570</v>
      </c>
      <c r="H125" s="33">
        <v>35570</v>
      </c>
      <c r="I125" s="33">
        <v>0</v>
      </c>
      <c r="J125" s="34">
        <v>0</v>
      </c>
    </row>
    <row r="126" spans="1:10" ht="15.75">
      <c r="A126" s="32">
        <v>2</v>
      </c>
      <c r="B126" s="26">
        <v>2</v>
      </c>
      <c r="C126" s="26" t="s">
        <v>92</v>
      </c>
      <c r="D126" s="28" t="s">
        <v>186</v>
      </c>
      <c r="E126" s="33">
        <v>0</v>
      </c>
      <c r="F126" s="33">
        <v>0</v>
      </c>
      <c r="G126" s="33">
        <v>0</v>
      </c>
      <c r="H126" s="33">
        <v>0</v>
      </c>
      <c r="I126" s="33">
        <v>0</v>
      </c>
      <c r="J126" s="34">
        <v>0</v>
      </c>
    </row>
    <row r="127" spans="1:10" ht="15.75">
      <c r="A127" s="32">
        <v>2</v>
      </c>
      <c r="B127" s="26">
        <v>3</v>
      </c>
      <c r="C127" s="26" t="s">
        <v>92</v>
      </c>
      <c r="D127" s="28" t="s">
        <v>187</v>
      </c>
      <c r="E127" s="33">
        <v>11835</v>
      </c>
      <c r="F127" s="33">
        <v>93572</v>
      </c>
      <c r="G127" s="33">
        <v>11835</v>
      </c>
      <c r="H127" s="33">
        <v>93572</v>
      </c>
      <c r="I127" s="33">
        <v>0</v>
      </c>
      <c r="J127" s="34">
        <v>0</v>
      </c>
    </row>
    <row r="128" spans="1:10" ht="15.75">
      <c r="A128" s="32">
        <v>3</v>
      </c>
      <c r="B128" s="26" t="s">
        <v>92</v>
      </c>
      <c r="C128" s="26" t="s">
        <v>92</v>
      </c>
      <c r="D128" s="28" t="s">
        <v>156</v>
      </c>
      <c r="E128" s="33">
        <v>68749095</v>
      </c>
      <c r="F128" s="33">
        <v>75308734</v>
      </c>
      <c r="G128" s="33">
        <v>68749095</v>
      </c>
      <c r="H128" s="33">
        <v>72030196</v>
      </c>
      <c r="I128" s="33">
        <v>0</v>
      </c>
      <c r="J128" s="34">
        <v>3278538</v>
      </c>
    </row>
    <row r="129" spans="1:10" ht="15.75">
      <c r="A129" s="32">
        <v>3</v>
      </c>
      <c r="B129" s="26">
        <v>1</v>
      </c>
      <c r="C129" s="26" t="s">
        <v>92</v>
      </c>
      <c r="D129" s="28" t="s">
        <v>188</v>
      </c>
      <c r="E129" s="33">
        <v>20000</v>
      </c>
      <c r="F129" s="33">
        <v>20000</v>
      </c>
      <c r="G129" s="33">
        <v>20000</v>
      </c>
      <c r="H129" s="33">
        <v>20000</v>
      </c>
      <c r="I129" s="33">
        <v>0</v>
      </c>
      <c r="J129" s="34">
        <v>0</v>
      </c>
    </row>
    <row r="130" spans="1:10" ht="15.75">
      <c r="A130" s="32">
        <v>3</v>
      </c>
      <c r="B130" s="26">
        <v>2</v>
      </c>
      <c r="C130" s="26" t="s">
        <v>92</v>
      </c>
      <c r="D130" s="28" t="s">
        <v>189</v>
      </c>
      <c r="E130" s="33">
        <v>0</v>
      </c>
      <c r="F130" s="33">
        <v>0</v>
      </c>
      <c r="G130" s="33">
        <v>0</v>
      </c>
      <c r="H130" s="33">
        <v>0</v>
      </c>
      <c r="I130" s="33">
        <v>0</v>
      </c>
      <c r="J130" s="34">
        <v>0</v>
      </c>
    </row>
    <row r="131" spans="1:10" ht="15.75">
      <c r="A131" s="32">
        <v>3</v>
      </c>
      <c r="B131" s="26">
        <v>3</v>
      </c>
      <c r="C131" s="26" t="s">
        <v>92</v>
      </c>
      <c r="D131" s="28" t="s">
        <v>190</v>
      </c>
      <c r="E131" s="33">
        <v>63476067</v>
      </c>
      <c r="F131" s="33">
        <v>65016067</v>
      </c>
      <c r="G131" s="33">
        <v>63476067</v>
      </c>
      <c r="H131" s="33">
        <v>63476067</v>
      </c>
      <c r="I131" s="33">
        <v>0</v>
      </c>
      <c r="J131" s="34">
        <v>1540000</v>
      </c>
    </row>
    <row r="132" spans="1:10" ht="15.75">
      <c r="A132" s="32">
        <v>3</v>
      </c>
      <c r="B132" s="26">
        <v>4</v>
      </c>
      <c r="C132" s="26" t="s">
        <v>92</v>
      </c>
      <c r="D132" s="28" t="s">
        <v>160</v>
      </c>
      <c r="E132" s="33">
        <v>5253028</v>
      </c>
      <c r="F132" s="33">
        <v>10272667</v>
      </c>
      <c r="G132" s="33">
        <v>5253028</v>
      </c>
      <c r="H132" s="33">
        <v>8534129</v>
      </c>
      <c r="I132" s="33">
        <v>0</v>
      </c>
      <c r="J132" s="34">
        <v>1738538</v>
      </c>
    </row>
    <row r="133" spans="1:10" ht="15.75">
      <c r="A133" s="32">
        <v>4</v>
      </c>
      <c r="B133" s="26" t="s">
        <v>92</v>
      </c>
      <c r="C133" s="26" t="s">
        <v>92</v>
      </c>
      <c r="D133" s="28" t="s">
        <v>161</v>
      </c>
      <c r="E133" s="33">
        <v>1655220</v>
      </c>
      <c r="F133" s="33">
        <v>1655220</v>
      </c>
      <c r="G133" s="33">
        <v>0</v>
      </c>
      <c r="H133" s="33">
        <v>0</v>
      </c>
      <c r="I133" s="33">
        <v>1655220</v>
      </c>
      <c r="J133" s="34">
        <v>1655220</v>
      </c>
    </row>
    <row r="134" spans="1:10" ht="15.75">
      <c r="A134" s="32">
        <v>4</v>
      </c>
      <c r="B134" s="26">
        <v>1</v>
      </c>
      <c r="C134" s="26" t="s">
        <v>92</v>
      </c>
      <c r="D134" s="28" t="s">
        <v>162</v>
      </c>
      <c r="E134" s="33">
        <v>0</v>
      </c>
      <c r="F134" s="33">
        <v>0</v>
      </c>
      <c r="G134" s="33">
        <v>0</v>
      </c>
      <c r="H134" s="33">
        <v>0</v>
      </c>
      <c r="I134" s="33">
        <v>0</v>
      </c>
      <c r="J134" s="34">
        <v>0</v>
      </c>
    </row>
    <row r="135" spans="1:10" ht="15.75">
      <c r="A135" s="32">
        <v>4</v>
      </c>
      <c r="B135" s="26">
        <v>2</v>
      </c>
      <c r="C135" s="26" t="s">
        <v>92</v>
      </c>
      <c r="D135" s="28" t="s">
        <v>163</v>
      </c>
      <c r="E135" s="33">
        <v>0</v>
      </c>
      <c r="F135" s="33">
        <v>0</v>
      </c>
      <c r="G135" s="33">
        <v>0</v>
      </c>
      <c r="H135" s="33">
        <v>0</v>
      </c>
      <c r="I135" s="33">
        <v>0</v>
      </c>
      <c r="J135" s="34">
        <v>0</v>
      </c>
    </row>
    <row r="136" spans="1:10" ht="15.75">
      <c r="A136" s="32">
        <v>4</v>
      </c>
      <c r="B136" s="26">
        <v>3</v>
      </c>
      <c r="C136" s="26" t="s">
        <v>92</v>
      </c>
      <c r="D136" s="28" t="s">
        <v>164</v>
      </c>
      <c r="E136" s="33">
        <v>1655220</v>
      </c>
      <c r="F136" s="33">
        <v>1655220</v>
      </c>
      <c r="G136" s="33">
        <v>0</v>
      </c>
      <c r="H136" s="33">
        <v>0</v>
      </c>
      <c r="I136" s="33">
        <v>1655220</v>
      </c>
      <c r="J136" s="34">
        <v>1655220</v>
      </c>
    </row>
    <row r="137" spans="1:10" ht="15.75">
      <c r="A137" s="32">
        <v>4</v>
      </c>
      <c r="B137" s="26">
        <v>4</v>
      </c>
      <c r="C137" s="26" t="s">
        <v>92</v>
      </c>
      <c r="D137" s="28" t="s">
        <v>165</v>
      </c>
      <c r="E137" s="33">
        <v>0</v>
      </c>
      <c r="F137" s="33">
        <v>0</v>
      </c>
      <c r="G137" s="33">
        <v>0</v>
      </c>
      <c r="H137" s="33">
        <v>0</v>
      </c>
      <c r="I137" s="33">
        <v>0</v>
      </c>
      <c r="J137" s="34">
        <v>0</v>
      </c>
    </row>
    <row r="138" spans="1:10" ht="15.75">
      <c r="A138" s="32">
        <v>4</v>
      </c>
      <c r="B138" s="26">
        <v>5</v>
      </c>
      <c r="C138" s="26" t="s">
        <v>92</v>
      </c>
      <c r="D138" s="28" t="s">
        <v>166</v>
      </c>
      <c r="E138" s="33">
        <v>0</v>
      </c>
      <c r="F138" s="33">
        <v>0</v>
      </c>
      <c r="G138" s="33">
        <v>0</v>
      </c>
      <c r="H138" s="33">
        <v>0</v>
      </c>
      <c r="I138" s="33">
        <v>0</v>
      </c>
      <c r="J138" s="34">
        <v>0</v>
      </c>
    </row>
    <row r="139" spans="1:10" ht="15.75">
      <c r="A139" s="32">
        <v>5</v>
      </c>
      <c r="B139" s="26" t="s">
        <v>92</v>
      </c>
      <c r="C139" s="26" t="s">
        <v>92</v>
      </c>
      <c r="D139" s="28" t="s">
        <v>168</v>
      </c>
      <c r="E139" s="33">
        <v>535300</v>
      </c>
      <c r="F139" s="33">
        <v>535300</v>
      </c>
      <c r="G139" s="33">
        <v>535300</v>
      </c>
      <c r="H139" s="33">
        <v>535300</v>
      </c>
      <c r="I139" s="33">
        <v>0</v>
      </c>
      <c r="J139" s="34">
        <v>0</v>
      </c>
    </row>
    <row r="140" spans="1:10" ht="15.75">
      <c r="A140" s="32">
        <v>5</v>
      </c>
      <c r="B140" s="26">
        <v>1</v>
      </c>
      <c r="C140" s="26" t="s">
        <v>92</v>
      </c>
      <c r="D140" s="28" t="s">
        <v>169</v>
      </c>
      <c r="E140" s="33">
        <v>0</v>
      </c>
      <c r="F140" s="33">
        <v>0</v>
      </c>
      <c r="G140" s="33">
        <v>0</v>
      </c>
      <c r="H140" s="33">
        <v>0</v>
      </c>
      <c r="I140" s="33">
        <v>0</v>
      </c>
      <c r="J140" s="34">
        <v>0</v>
      </c>
    </row>
    <row r="141" spans="1:10" ht="16.5" thickBot="1">
      <c r="A141" s="35">
        <v>5</v>
      </c>
      <c r="B141" s="36">
        <v>2</v>
      </c>
      <c r="C141" s="36" t="s">
        <v>92</v>
      </c>
      <c r="D141" s="37" t="s">
        <v>170</v>
      </c>
      <c r="E141" s="38">
        <v>535300</v>
      </c>
      <c r="F141" s="38">
        <v>535300</v>
      </c>
      <c r="G141" s="38">
        <v>535300</v>
      </c>
      <c r="H141" s="38">
        <v>535300</v>
      </c>
      <c r="I141" s="38">
        <v>0</v>
      </c>
      <c r="J141" s="39">
        <v>0</v>
      </c>
    </row>
    <row r="143" spans="1:10" ht="15.75">
      <c r="A143" s="88" t="s">
        <v>72</v>
      </c>
      <c r="B143" s="88"/>
      <c r="C143" s="88"/>
      <c r="I143" s="89" t="s">
        <v>73</v>
      </c>
      <c r="J143" s="90"/>
    </row>
    <row r="144" spans="1:10" ht="15.75">
      <c r="A144" s="91" t="s">
        <v>74</v>
      </c>
      <c r="B144" s="91"/>
      <c r="C144" s="91"/>
      <c r="D144" s="92" t="s">
        <v>75</v>
      </c>
      <c r="E144" s="92"/>
      <c r="F144" s="92"/>
      <c r="G144" s="92"/>
      <c r="H144" s="92"/>
      <c r="I144" s="93" t="s">
        <v>76</v>
      </c>
      <c r="J144" s="94"/>
    </row>
    <row r="145" spans="5:10" ht="19.5">
      <c r="E145" s="95" t="s">
        <v>77</v>
      </c>
      <c r="F145" s="96"/>
      <c r="G145" s="96"/>
      <c r="H145" s="96"/>
      <c r="I145" s="97" t="s">
        <v>191</v>
      </c>
      <c r="J145" s="97"/>
    </row>
    <row r="146" spans="5:10" ht="16.5" thickBot="1">
      <c r="E146" s="98" t="s">
        <v>216</v>
      </c>
      <c r="F146" s="98"/>
      <c r="G146" s="98"/>
      <c r="H146" s="98"/>
      <c r="I146" s="99" t="s">
        <v>80</v>
      </c>
      <c r="J146" s="99"/>
    </row>
    <row r="147" spans="1:10" ht="15.75">
      <c r="A147" s="100" t="s">
        <v>81</v>
      </c>
      <c r="B147" s="101"/>
      <c r="C147" s="101"/>
      <c r="D147" s="101"/>
      <c r="E147" s="101" t="s">
        <v>82</v>
      </c>
      <c r="F147" s="101"/>
      <c r="G147" s="101" t="s">
        <v>144</v>
      </c>
      <c r="H147" s="101"/>
      <c r="I147" s="101" t="s">
        <v>145</v>
      </c>
      <c r="J147" s="102"/>
    </row>
    <row r="148" spans="1:10" ht="15.75">
      <c r="A148" s="29" t="s">
        <v>85</v>
      </c>
      <c r="B148" s="30" t="s">
        <v>86</v>
      </c>
      <c r="C148" s="30" t="s">
        <v>87</v>
      </c>
      <c r="D148" s="30" t="s">
        <v>88</v>
      </c>
      <c r="E148" s="30" t="s">
        <v>89</v>
      </c>
      <c r="F148" s="30" t="s">
        <v>90</v>
      </c>
      <c r="G148" s="30" t="s">
        <v>89</v>
      </c>
      <c r="H148" s="30" t="s">
        <v>91</v>
      </c>
      <c r="I148" s="30" t="s">
        <v>89</v>
      </c>
      <c r="J148" s="31" t="s">
        <v>91</v>
      </c>
    </row>
    <row r="149" spans="1:10" ht="15.75">
      <c r="A149" s="32">
        <v>7</v>
      </c>
      <c r="B149" s="26" t="s">
        <v>92</v>
      </c>
      <c r="C149" s="26" t="s">
        <v>92</v>
      </c>
      <c r="D149" s="28" t="s">
        <v>192</v>
      </c>
      <c r="E149" s="33">
        <v>0</v>
      </c>
      <c r="F149" s="33">
        <v>996725</v>
      </c>
      <c r="G149" s="33">
        <v>0</v>
      </c>
      <c r="H149" s="33">
        <v>325994</v>
      </c>
      <c r="I149" s="33">
        <v>0</v>
      </c>
      <c r="J149" s="34">
        <v>670731</v>
      </c>
    </row>
    <row r="150" spans="1:10" ht="15.75">
      <c r="A150" s="32" t="s">
        <v>92</v>
      </c>
      <c r="B150" s="26" t="s">
        <v>92</v>
      </c>
      <c r="C150" s="26" t="s">
        <v>92</v>
      </c>
      <c r="D150" s="28" t="s">
        <v>193</v>
      </c>
      <c r="E150" s="33">
        <v>82156471</v>
      </c>
      <c r="F150" s="33">
        <v>189373349</v>
      </c>
      <c r="G150" s="33">
        <v>80501251</v>
      </c>
      <c r="H150" s="33">
        <v>162055558</v>
      </c>
      <c r="I150" s="33">
        <v>1655220</v>
      </c>
      <c r="J150" s="34">
        <v>27317791</v>
      </c>
    </row>
    <row r="151" spans="1:10" ht="15.75">
      <c r="A151" s="32">
        <v>29</v>
      </c>
      <c r="B151" s="26">
        <v>2</v>
      </c>
      <c r="C151" s="26" t="s">
        <v>92</v>
      </c>
      <c r="D151" s="28" t="s">
        <v>194</v>
      </c>
      <c r="E151" s="33">
        <v>-425696</v>
      </c>
      <c r="F151" s="33">
        <v>894100</v>
      </c>
      <c r="G151" s="33">
        <v>-425696</v>
      </c>
      <c r="H151" s="33">
        <v>894100</v>
      </c>
      <c r="I151" s="33">
        <v>0</v>
      </c>
      <c r="J151" s="34">
        <v>0</v>
      </c>
    </row>
    <row r="152" spans="1:10" ht="15.75">
      <c r="A152" s="32">
        <v>29</v>
      </c>
      <c r="B152" s="26">
        <v>3</v>
      </c>
      <c r="C152" s="26" t="s">
        <v>92</v>
      </c>
      <c r="D152" s="28" t="s">
        <v>195</v>
      </c>
      <c r="E152" s="33">
        <v>-37391938</v>
      </c>
      <c r="F152" s="33">
        <v>0</v>
      </c>
      <c r="G152" s="33">
        <v>-37391938</v>
      </c>
      <c r="H152" s="33">
        <v>0</v>
      </c>
      <c r="I152" s="33">
        <v>0</v>
      </c>
      <c r="J152" s="34">
        <v>0</v>
      </c>
    </row>
    <row r="153" spans="1:10" ht="15.75">
      <c r="A153" s="32">
        <v>29</v>
      </c>
      <c r="B153" s="26">
        <v>5</v>
      </c>
      <c r="C153" s="26" t="s">
        <v>92</v>
      </c>
      <c r="D153" s="28" t="s">
        <v>196</v>
      </c>
      <c r="E153" s="33">
        <v>0</v>
      </c>
      <c r="F153" s="33">
        <v>4466</v>
      </c>
      <c r="G153" s="33">
        <v>0</v>
      </c>
      <c r="H153" s="33">
        <v>4466</v>
      </c>
      <c r="I153" s="33">
        <v>0</v>
      </c>
      <c r="J153" s="34">
        <v>0</v>
      </c>
    </row>
    <row r="154" spans="1:10" ht="15.75">
      <c r="A154" s="32">
        <v>29</v>
      </c>
      <c r="B154" s="26">
        <v>10</v>
      </c>
      <c r="C154" s="26" t="s">
        <v>92</v>
      </c>
      <c r="D154" s="28" t="s">
        <v>197</v>
      </c>
      <c r="E154" s="33">
        <v>0</v>
      </c>
      <c r="F154" s="33">
        <v>0</v>
      </c>
      <c r="G154" s="33">
        <v>0</v>
      </c>
      <c r="H154" s="33">
        <v>0</v>
      </c>
      <c r="I154" s="33">
        <v>0</v>
      </c>
      <c r="J154" s="34">
        <v>0</v>
      </c>
    </row>
    <row r="155" spans="1:10" ht="15.75">
      <c r="A155" s="32"/>
      <c r="B155" s="26"/>
      <c r="C155" s="26"/>
      <c r="D155" s="28" t="s">
        <v>198</v>
      </c>
      <c r="E155" s="33">
        <v>0</v>
      </c>
      <c r="F155" s="33">
        <v>0</v>
      </c>
      <c r="G155" s="33">
        <v>0</v>
      </c>
      <c r="H155" s="33">
        <v>0</v>
      </c>
      <c r="I155" s="33">
        <v>0</v>
      </c>
      <c r="J155" s="34">
        <v>0</v>
      </c>
    </row>
    <row r="156" spans="1:10" ht="15.75">
      <c r="A156" s="32"/>
      <c r="B156" s="26"/>
      <c r="C156" s="26"/>
      <c r="D156" s="28" t="s">
        <v>199</v>
      </c>
      <c r="E156" s="33">
        <v>0</v>
      </c>
      <c r="F156" s="33">
        <v>0</v>
      </c>
      <c r="G156" s="33">
        <v>0</v>
      </c>
      <c r="H156" s="33">
        <v>0</v>
      </c>
      <c r="I156" s="33">
        <v>0</v>
      </c>
      <c r="J156" s="34">
        <v>0</v>
      </c>
    </row>
    <row r="157" spans="1:10" ht="15.75">
      <c r="A157" s="32" t="s">
        <v>92</v>
      </c>
      <c r="B157" s="26" t="s">
        <v>92</v>
      </c>
      <c r="C157" s="26" t="s">
        <v>92</v>
      </c>
      <c r="D157" s="28" t="s">
        <v>200</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92</v>
      </c>
      <c r="B165" s="26" t="s">
        <v>92</v>
      </c>
      <c r="C165" s="26" t="s">
        <v>92</v>
      </c>
      <c r="D165" s="28" t="s">
        <v>201</v>
      </c>
      <c r="E165" s="33">
        <v>44338837</v>
      </c>
      <c r="F165" s="33">
        <v>190271915</v>
      </c>
      <c r="G165" s="33"/>
      <c r="H165" s="33"/>
      <c r="I165" s="33"/>
      <c r="J165" s="34"/>
    </row>
    <row r="166" spans="1:10" ht="15.75">
      <c r="A166" s="32" t="s">
        <v>92</v>
      </c>
      <c r="B166" s="26" t="s">
        <v>92</v>
      </c>
      <c r="C166" s="26" t="s">
        <v>92</v>
      </c>
      <c r="D166" s="28" t="s">
        <v>202</v>
      </c>
      <c r="E166" s="33">
        <v>163322748</v>
      </c>
      <c r="F166" s="33">
        <v>163322748</v>
      </c>
      <c r="G166" s="33"/>
      <c r="H166" s="33"/>
      <c r="I166" s="33"/>
      <c r="J166" s="34"/>
    </row>
    <row r="167" spans="1:10" ht="15.75">
      <c r="A167" s="32" t="s">
        <v>92</v>
      </c>
      <c r="B167" s="26" t="s">
        <v>92</v>
      </c>
      <c r="C167" s="26" t="s">
        <v>92</v>
      </c>
      <c r="D167" s="28" t="s">
        <v>203</v>
      </c>
      <c r="E167" s="33">
        <v>207661585</v>
      </c>
      <c r="F167" s="33">
        <v>353594663</v>
      </c>
      <c r="G167" s="33"/>
      <c r="H167" s="33"/>
      <c r="I167" s="33"/>
      <c r="J167" s="34"/>
    </row>
    <row r="168" spans="1:10" ht="15.75">
      <c r="A168" s="32" t="s">
        <v>92</v>
      </c>
      <c r="B168" s="26" t="s">
        <v>92</v>
      </c>
      <c r="C168" s="26" t="s">
        <v>92</v>
      </c>
      <c r="D168" s="28" t="s">
        <v>204</v>
      </c>
      <c r="E168" s="33">
        <v>13558</v>
      </c>
      <c r="F168" s="33">
        <v>0</v>
      </c>
      <c r="G168" s="33"/>
      <c r="H168" s="33"/>
      <c r="I168" s="33"/>
      <c r="J168" s="34"/>
    </row>
    <row r="169" spans="1:10" ht="15.75">
      <c r="A169" s="32" t="s">
        <v>92</v>
      </c>
      <c r="B169" s="26" t="s">
        <v>92</v>
      </c>
      <c r="C169" s="26" t="s">
        <v>92</v>
      </c>
      <c r="D169" s="28" t="s">
        <v>205</v>
      </c>
      <c r="E169" s="33">
        <v>163336306</v>
      </c>
      <c r="F169" s="33">
        <v>0</v>
      </c>
      <c r="G169" s="33"/>
      <c r="H169" s="33"/>
      <c r="I169" s="33"/>
      <c r="J169" s="34"/>
    </row>
    <row r="170" spans="1:10" ht="15.75">
      <c r="A170" s="32" t="s">
        <v>92</v>
      </c>
      <c r="B170" s="26" t="s">
        <v>92</v>
      </c>
      <c r="C170" s="26" t="s">
        <v>92</v>
      </c>
      <c r="D170" s="28" t="s">
        <v>140</v>
      </c>
      <c r="E170" s="33">
        <v>282183000</v>
      </c>
      <c r="F170" s="33">
        <v>0</v>
      </c>
      <c r="G170" s="33"/>
      <c r="H170" s="33"/>
      <c r="I170" s="33"/>
      <c r="J170" s="34"/>
    </row>
    <row r="171" spans="1:10" ht="15.75">
      <c r="A171" s="32" t="s">
        <v>92</v>
      </c>
      <c r="B171" s="26" t="s">
        <v>92</v>
      </c>
      <c r="C171" s="26" t="s">
        <v>92</v>
      </c>
      <c r="D171" s="28" t="s">
        <v>141</v>
      </c>
      <c r="E171" s="33">
        <v>160561000</v>
      </c>
      <c r="F171" s="33">
        <v>0</v>
      </c>
      <c r="G171" s="33"/>
      <c r="H171" s="33"/>
      <c r="I171" s="33"/>
      <c r="J171" s="34"/>
    </row>
    <row r="172" spans="1:10" ht="16.5" thickBot="1">
      <c r="A172" s="35" t="s">
        <v>92</v>
      </c>
      <c r="B172" s="36" t="s">
        <v>92</v>
      </c>
      <c r="C172" s="36" t="s">
        <v>92</v>
      </c>
      <c r="D172" s="37" t="s">
        <v>142</v>
      </c>
      <c r="E172" s="38">
        <v>273217994</v>
      </c>
      <c r="F172" s="38">
        <v>0</v>
      </c>
      <c r="G172" s="38"/>
      <c r="H172" s="38"/>
      <c r="I172" s="38"/>
      <c r="J172" s="39"/>
    </row>
    <row r="173" ht="15.75">
      <c r="A173" s="40" t="s">
        <v>206</v>
      </c>
    </row>
    <row r="174" ht="15.75">
      <c r="A174" s="40" t="s">
        <v>207</v>
      </c>
    </row>
    <row r="175" ht="15.75">
      <c r="A175" s="41" t="s">
        <v>208</v>
      </c>
    </row>
    <row r="176" ht="15.75">
      <c r="A176" s="41" t="s">
        <v>209</v>
      </c>
    </row>
    <row r="177" spans="1:9" ht="15.75">
      <c r="A177" s="41" t="s">
        <v>210</v>
      </c>
      <c r="I177" s="27" t="s">
        <v>211</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6:C66"/>
    <mergeCell ref="I66:J66"/>
    <mergeCell ref="A67:C67"/>
    <mergeCell ref="D67:H67"/>
    <mergeCell ref="I67:J67"/>
    <mergeCell ref="E68:H68"/>
    <mergeCell ref="I68:J68"/>
    <mergeCell ref="E69:H69"/>
    <mergeCell ref="I69:J69"/>
    <mergeCell ref="A70:D70"/>
    <mergeCell ref="E70:F70"/>
    <mergeCell ref="G70:H70"/>
    <mergeCell ref="I70:J70"/>
    <mergeCell ref="A94:C94"/>
    <mergeCell ref="I94:J94"/>
    <mergeCell ref="A95:C95"/>
    <mergeCell ref="D95:H95"/>
    <mergeCell ref="I95:J95"/>
    <mergeCell ref="E96:H96"/>
    <mergeCell ref="I96:J96"/>
    <mergeCell ref="E97:H97"/>
    <mergeCell ref="I97:J97"/>
    <mergeCell ref="A98:D98"/>
    <mergeCell ref="E98:F98"/>
    <mergeCell ref="G98:H98"/>
    <mergeCell ref="I98:J98"/>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K177"/>
  <sheetViews>
    <sheetView zoomScale="89" zoomScaleNormal="89"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8" t="s">
        <v>72</v>
      </c>
      <c r="B1" s="88"/>
      <c r="C1" s="88"/>
      <c r="I1" s="89" t="s">
        <v>73</v>
      </c>
      <c r="J1" s="90"/>
      <c r="K1" s="19" t="s">
        <v>15</v>
      </c>
    </row>
    <row r="2" spans="1:10" ht="15.75">
      <c r="A2" s="91" t="s">
        <v>74</v>
      </c>
      <c r="B2" s="91"/>
      <c r="C2" s="91"/>
      <c r="D2" s="92" t="s">
        <v>75</v>
      </c>
      <c r="E2" s="92"/>
      <c r="F2" s="92"/>
      <c r="G2" s="92"/>
      <c r="H2" s="92"/>
      <c r="I2" s="93" t="s">
        <v>76</v>
      </c>
      <c r="J2" s="94"/>
    </row>
    <row r="3" spans="5:10" ht="19.5">
      <c r="E3" s="95" t="s">
        <v>77</v>
      </c>
      <c r="F3" s="96"/>
      <c r="G3" s="96"/>
      <c r="H3" s="96"/>
      <c r="I3" s="97" t="s">
        <v>78</v>
      </c>
      <c r="J3" s="97"/>
    </row>
    <row r="4" spans="5:10" ht="16.5" thickBot="1">
      <c r="E4" s="98" t="s">
        <v>217</v>
      </c>
      <c r="F4" s="98"/>
      <c r="G4" s="98"/>
      <c r="H4" s="98"/>
      <c r="I4" s="99" t="s">
        <v>80</v>
      </c>
      <c r="J4" s="99"/>
    </row>
    <row r="5" spans="1:10" ht="15.75">
      <c r="A5" s="100" t="s">
        <v>81</v>
      </c>
      <c r="B5" s="101"/>
      <c r="C5" s="101"/>
      <c r="D5" s="101"/>
      <c r="E5" s="101" t="s">
        <v>82</v>
      </c>
      <c r="F5" s="101"/>
      <c r="G5" s="101" t="s">
        <v>83</v>
      </c>
      <c r="H5" s="101"/>
      <c r="I5" s="101" t="s">
        <v>84</v>
      </c>
      <c r="J5" s="10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33">
        <v>60564247</v>
      </c>
      <c r="F7" s="33">
        <v>268712345</v>
      </c>
      <c r="G7" s="33">
        <v>60564247</v>
      </c>
      <c r="H7" s="33">
        <v>249953622</v>
      </c>
      <c r="I7" s="33">
        <v>0</v>
      </c>
      <c r="J7" s="34">
        <v>18758723</v>
      </c>
    </row>
    <row r="8" spans="1:10" ht="15.75">
      <c r="A8" s="32">
        <v>1</v>
      </c>
      <c r="B8" s="26" t="s">
        <v>92</v>
      </c>
      <c r="C8" s="26" t="s">
        <v>92</v>
      </c>
      <c r="D8" s="28" t="s">
        <v>94</v>
      </c>
      <c r="E8" s="33">
        <v>10556421</v>
      </c>
      <c r="F8" s="33">
        <v>124903508</v>
      </c>
      <c r="G8" s="33">
        <v>10556421</v>
      </c>
      <c r="H8" s="33">
        <v>124903508</v>
      </c>
      <c r="I8" s="33">
        <v>0</v>
      </c>
      <c r="J8" s="34">
        <v>0</v>
      </c>
    </row>
    <row r="9" spans="1:10" ht="15.75">
      <c r="A9" s="32">
        <v>1</v>
      </c>
      <c r="B9" s="26">
        <v>1</v>
      </c>
      <c r="C9" s="26" t="s">
        <v>92</v>
      </c>
      <c r="D9" s="28" t="s">
        <v>95</v>
      </c>
      <c r="E9" s="33">
        <v>9298</v>
      </c>
      <c r="F9" s="33">
        <v>4304726</v>
      </c>
      <c r="G9" s="33">
        <v>9298</v>
      </c>
      <c r="H9" s="33">
        <v>4304726</v>
      </c>
      <c r="I9" s="33">
        <v>0</v>
      </c>
      <c r="J9" s="34">
        <v>0</v>
      </c>
    </row>
    <row r="10" spans="1:10" ht="15.75">
      <c r="A10" s="32">
        <v>1</v>
      </c>
      <c r="B10" s="26">
        <v>2</v>
      </c>
      <c r="C10" s="26" t="s">
        <v>92</v>
      </c>
      <c r="D10" s="28" t="s">
        <v>96</v>
      </c>
      <c r="E10" s="33">
        <v>20755</v>
      </c>
      <c r="F10" s="33">
        <v>4966433</v>
      </c>
      <c r="G10" s="33">
        <v>20755</v>
      </c>
      <c r="H10" s="33">
        <v>4966433</v>
      </c>
      <c r="I10" s="33">
        <v>0</v>
      </c>
      <c r="J10" s="34">
        <v>0</v>
      </c>
    </row>
    <row r="11" spans="1:10" ht="15.75">
      <c r="A11" s="32">
        <v>1</v>
      </c>
      <c r="B11" s="26">
        <v>3</v>
      </c>
      <c r="C11" s="26" t="s">
        <v>92</v>
      </c>
      <c r="D11" s="28" t="s">
        <v>97</v>
      </c>
      <c r="E11" s="33">
        <v>38831</v>
      </c>
      <c r="F11" s="33">
        <v>439781</v>
      </c>
      <c r="G11" s="33">
        <v>38831</v>
      </c>
      <c r="H11" s="33">
        <v>439781</v>
      </c>
      <c r="I11" s="33">
        <v>0</v>
      </c>
      <c r="J11" s="34">
        <v>0</v>
      </c>
    </row>
    <row r="12" spans="1:10" ht="15.75">
      <c r="A12" s="32">
        <v>1</v>
      </c>
      <c r="B12" s="26">
        <v>4</v>
      </c>
      <c r="C12" s="26" t="s">
        <v>92</v>
      </c>
      <c r="D12" s="28" t="s">
        <v>98</v>
      </c>
      <c r="E12" s="33">
        <v>0</v>
      </c>
      <c r="F12" s="33">
        <v>146620</v>
      </c>
      <c r="G12" s="33">
        <v>0</v>
      </c>
      <c r="H12" s="33">
        <v>146620</v>
      </c>
      <c r="I12" s="33">
        <v>0</v>
      </c>
      <c r="J12" s="34">
        <v>0</v>
      </c>
    </row>
    <row r="13" spans="1:10" ht="15.75">
      <c r="A13" s="32">
        <v>1</v>
      </c>
      <c r="B13" s="26">
        <v>5</v>
      </c>
      <c r="C13" s="26" t="s">
        <v>92</v>
      </c>
      <c r="D13" s="28" t="s">
        <v>99</v>
      </c>
      <c r="E13" s="33">
        <v>975453</v>
      </c>
      <c r="F13" s="33">
        <v>1784527</v>
      </c>
      <c r="G13" s="33">
        <v>975453</v>
      </c>
      <c r="H13" s="33">
        <v>1784527</v>
      </c>
      <c r="I13" s="33">
        <v>0</v>
      </c>
      <c r="J13" s="34">
        <v>0</v>
      </c>
    </row>
    <row r="14" spans="1:10" ht="15.75">
      <c r="A14" s="32">
        <v>1</v>
      </c>
      <c r="B14" s="26">
        <v>5</v>
      </c>
      <c r="C14" s="26">
        <v>1</v>
      </c>
      <c r="D14" s="28" t="s">
        <v>100</v>
      </c>
      <c r="E14" s="33">
        <v>0</v>
      </c>
      <c r="F14" s="33">
        <v>0</v>
      </c>
      <c r="G14" s="33">
        <v>0</v>
      </c>
      <c r="H14" s="33">
        <v>0</v>
      </c>
      <c r="I14" s="33">
        <v>0</v>
      </c>
      <c r="J14" s="34">
        <v>0</v>
      </c>
    </row>
    <row r="15" spans="1:10" ht="15.75">
      <c r="A15" s="32">
        <v>1</v>
      </c>
      <c r="B15" s="26">
        <v>5</v>
      </c>
      <c r="C15" s="26">
        <v>2</v>
      </c>
      <c r="D15" s="28" t="s">
        <v>101</v>
      </c>
      <c r="E15" s="33">
        <v>975453</v>
      </c>
      <c r="F15" s="33">
        <v>1784527</v>
      </c>
      <c r="G15" s="33">
        <v>975453</v>
      </c>
      <c r="H15" s="33">
        <v>1784527</v>
      </c>
      <c r="I15" s="33">
        <v>0</v>
      </c>
      <c r="J15" s="34">
        <v>0</v>
      </c>
    </row>
    <row r="16" spans="1:10" ht="15.75">
      <c r="A16" s="32">
        <v>1</v>
      </c>
      <c r="B16" s="26">
        <v>6</v>
      </c>
      <c r="C16" s="26" t="s">
        <v>92</v>
      </c>
      <c r="D16" s="28" t="s">
        <v>102</v>
      </c>
      <c r="E16" s="33">
        <v>9512084</v>
      </c>
      <c r="F16" s="33">
        <v>113261421</v>
      </c>
      <c r="G16" s="33">
        <v>9512084</v>
      </c>
      <c r="H16" s="33">
        <v>113261421</v>
      </c>
      <c r="I16" s="33">
        <v>0</v>
      </c>
      <c r="J16" s="34">
        <v>0</v>
      </c>
    </row>
    <row r="17" spans="1:10" ht="15.75">
      <c r="A17" s="32" t="s">
        <v>92</v>
      </c>
      <c r="B17" s="26" t="s">
        <v>92</v>
      </c>
      <c r="C17" s="26" t="s">
        <v>92</v>
      </c>
      <c r="D17" s="28" t="s">
        <v>103</v>
      </c>
      <c r="E17" s="33">
        <v>0</v>
      </c>
      <c r="F17" s="33">
        <v>0</v>
      </c>
      <c r="G17" s="33">
        <v>0</v>
      </c>
      <c r="H17" s="33">
        <v>0</v>
      </c>
      <c r="I17" s="33">
        <v>0</v>
      </c>
      <c r="J17" s="34">
        <v>0</v>
      </c>
    </row>
    <row r="18" spans="1:10" ht="15.75">
      <c r="A18" s="32" t="s">
        <v>92</v>
      </c>
      <c r="B18" s="26" t="s">
        <v>92</v>
      </c>
      <c r="C18" s="26" t="s">
        <v>92</v>
      </c>
      <c r="D18" s="28" t="s">
        <v>104</v>
      </c>
      <c r="E18" s="33">
        <v>0</v>
      </c>
      <c r="F18" s="33">
        <v>0</v>
      </c>
      <c r="G18" s="33">
        <v>0</v>
      </c>
      <c r="H18" s="33">
        <v>0</v>
      </c>
      <c r="I18" s="33">
        <v>0</v>
      </c>
      <c r="J18" s="34">
        <v>0</v>
      </c>
    </row>
    <row r="19" spans="1:10" ht="15.75">
      <c r="A19" s="32">
        <v>2</v>
      </c>
      <c r="B19" s="26" t="s">
        <v>92</v>
      </c>
      <c r="C19" s="26" t="s">
        <v>92</v>
      </c>
      <c r="D19" s="28" t="s">
        <v>105</v>
      </c>
      <c r="E19" s="33">
        <v>37832</v>
      </c>
      <c r="F19" s="33">
        <v>208062</v>
      </c>
      <c r="G19" s="33">
        <v>37832</v>
      </c>
      <c r="H19" s="33">
        <v>208062</v>
      </c>
      <c r="I19" s="33">
        <v>0</v>
      </c>
      <c r="J19" s="34">
        <v>0</v>
      </c>
    </row>
    <row r="20" spans="1:10" ht="15.75">
      <c r="A20" s="32">
        <v>3</v>
      </c>
      <c r="B20" s="26" t="s">
        <v>92</v>
      </c>
      <c r="C20" s="26" t="s">
        <v>92</v>
      </c>
      <c r="D20" s="28" t="s">
        <v>106</v>
      </c>
      <c r="E20" s="33">
        <v>277015</v>
      </c>
      <c r="F20" s="33">
        <v>6391926</v>
      </c>
      <c r="G20" s="33">
        <v>277015</v>
      </c>
      <c r="H20" s="33">
        <v>6391926</v>
      </c>
      <c r="I20" s="33">
        <v>0</v>
      </c>
      <c r="J20" s="34">
        <v>0</v>
      </c>
    </row>
    <row r="21" spans="1:10" ht="15.75">
      <c r="A21" s="32" t="s">
        <v>92</v>
      </c>
      <c r="B21" s="26" t="s">
        <v>92</v>
      </c>
      <c r="C21" s="26" t="s">
        <v>92</v>
      </c>
      <c r="D21" s="28" t="s">
        <v>107</v>
      </c>
      <c r="E21" s="33">
        <v>0</v>
      </c>
      <c r="F21" s="33">
        <v>0</v>
      </c>
      <c r="G21" s="33">
        <v>0</v>
      </c>
      <c r="H21" s="33">
        <v>0</v>
      </c>
      <c r="I21" s="33">
        <v>0</v>
      </c>
      <c r="J21" s="34">
        <v>0</v>
      </c>
    </row>
    <row r="22" spans="1:10" ht="15.75">
      <c r="A22" s="32">
        <v>4</v>
      </c>
      <c r="B22" s="26" t="s">
        <v>92</v>
      </c>
      <c r="C22" s="26" t="s">
        <v>92</v>
      </c>
      <c r="D22" s="28" t="s">
        <v>108</v>
      </c>
      <c r="E22" s="33">
        <v>253045</v>
      </c>
      <c r="F22" s="33">
        <v>1367684</v>
      </c>
      <c r="G22" s="33">
        <v>253045</v>
      </c>
      <c r="H22" s="33">
        <v>1367684</v>
      </c>
      <c r="I22" s="33">
        <v>0</v>
      </c>
      <c r="J22" s="34">
        <v>0</v>
      </c>
    </row>
    <row r="23" spans="1:10" ht="15.75">
      <c r="A23" s="32">
        <v>4</v>
      </c>
      <c r="B23" s="26">
        <v>1</v>
      </c>
      <c r="C23" s="26" t="s">
        <v>92</v>
      </c>
      <c r="D23" s="28" t="s">
        <v>109</v>
      </c>
      <c r="E23" s="33">
        <v>253045</v>
      </c>
      <c r="F23" s="33">
        <v>1335065</v>
      </c>
      <c r="G23" s="33">
        <v>253045</v>
      </c>
      <c r="H23" s="33">
        <v>1335065</v>
      </c>
      <c r="I23" s="33">
        <v>0</v>
      </c>
      <c r="J23" s="34">
        <v>0</v>
      </c>
    </row>
    <row r="24" spans="1:10" ht="15.75">
      <c r="A24" s="32">
        <v>4</v>
      </c>
      <c r="B24" s="26">
        <v>5</v>
      </c>
      <c r="C24" s="26" t="s">
        <v>92</v>
      </c>
      <c r="D24" s="28" t="s">
        <v>110</v>
      </c>
      <c r="E24" s="33">
        <v>0</v>
      </c>
      <c r="F24" s="33">
        <v>32619</v>
      </c>
      <c r="G24" s="33">
        <v>0</v>
      </c>
      <c r="H24" s="33">
        <v>32619</v>
      </c>
      <c r="I24" s="33">
        <v>0</v>
      </c>
      <c r="J24" s="34">
        <v>0</v>
      </c>
    </row>
    <row r="25" spans="1:10" ht="15.75">
      <c r="A25" s="32">
        <v>5</v>
      </c>
      <c r="B25" s="26" t="s">
        <v>92</v>
      </c>
      <c r="C25" s="26" t="s">
        <v>92</v>
      </c>
      <c r="D25" s="28" t="s">
        <v>111</v>
      </c>
      <c r="E25" s="33">
        <v>0</v>
      </c>
      <c r="F25" s="33">
        <v>0</v>
      </c>
      <c r="G25" s="33">
        <v>0</v>
      </c>
      <c r="H25" s="33">
        <v>0</v>
      </c>
      <c r="I25" s="33">
        <v>0</v>
      </c>
      <c r="J25" s="34">
        <v>0</v>
      </c>
    </row>
    <row r="26" spans="1:10" ht="15.75">
      <c r="A26" s="32">
        <v>5</v>
      </c>
      <c r="B26" s="26">
        <v>1</v>
      </c>
      <c r="C26" s="26" t="s">
        <v>92</v>
      </c>
      <c r="D26" s="28" t="s">
        <v>112</v>
      </c>
      <c r="E26" s="33">
        <v>0</v>
      </c>
      <c r="F26" s="33">
        <v>0</v>
      </c>
      <c r="G26" s="33">
        <v>0</v>
      </c>
      <c r="H26" s="33">
        <v>0</v>
      </c>
      <c r="I26" s="33">
        <v>0</v>
      </c>
      <c r="J26" s="34">
        <v>0</v>
      </c>
    </row>
    <row r="27" spans="1:10" ht="15.75">
      <c r="A27" s="32">
        <v>5</v>
      </c>
      <c r="B27" s="26">
        <v>2</v>
      </c>
      <c r="C27" s="26" t="s">
        <v>92</v>
      </c>
      <c r="D27" s="28" t="s">
        <v>113</v>
      </c>
      <c r="E27" s="33">
        <v>0</v>
      </c>
      <c r="F27" s="33">
        <v>0</v>
      </c>
      <c r="G27" s="33">
        <v>0</v>
      </c>
      <c r="H27" s="33">
        <v>0</v>
      </c>
      <c r="I27" s="33">
        <v>0</v>
      </c>
      <c r="J27" s="34">
        <v>0</v>
      </c>
    </row>
    <row r="28" spans="1:10" ht="16.5" thickBot="1">
      <c r="A28" s="35">
        <v>5</v>
      </c>
      <c r="B28" s="36">
        <v>3</v>
      </c>
      <c r="C28" s="36" t="s">
        <v>92</v>
      </c>
      <c r="D28" s="37" t="s">
        <v>114</v>
      </c>
      <c r="E28" s="38">
        <v>0</v>
      </c>
      <c r="F28" s="38">
        <v>0</v>
      </c>
      <c r="G28" s="38">
        <v>0</v>
      </c>
      <c r="H28" s="38">
        <v>0</v>
      </c>
      <c r="I28" s="38">
        <v>0</v>
      </c>
      <c r="J28" s="39">
        <v>0</v>
      </c>
    </row>
    <row r="30" spans="1:10" ht="15.75">
      <c r="A30" s="88" t="s">
        <v>72</v>
      </c>
      <c r="B30" s="88"/>
      <c r="C30" s="88"/>
      <c r="I30" s="89" t="s">
        <v>73</v>
      </c>
      <c r="J30" s="90"/>
    </row>
    <row r="31" spans="1:10" ht="15.75">
      <c r="A31" s="91" t="s">
        <v>74</v>
      </c>
      <c r="B31" s="91"/>
      <c r="C31" s="91"/>
      <c r="D31" s="92" t="s">
        <v>75</v>
      </c>
      <c r="E31" s="92"/>
      <c r="F31" s="92"/>
      <c r="G31" s="92"/>
      <c r="H31" s="92"/>
      <c r="I31" s="93" t="s">
        <v>76</v>
      </c>
      <c r="J31" s="94"/>
    </row>
    <row r="32" spans="5:10" ht="19.5">
      <c r="E32" s="95" t="s">
        <v>77</v>
      </c>
      <c r="F32" s="96"/>
      <c r="G32" s="96"/>
      <c r="H32" s="96"/>
      <c r="I32" s="97" t="s">
        <v>115</v>
      </c>
      <c r="J32" s="97"/>
    </row>
    <row r="33" spans="5:10" ht="16.5" thickBot="1">
      <c r="E33" s="98" t="s">
        <v>217</v>
      </c>
      <c r="F33" s="98"/>
      <c r="G33" s="98"/>
      <c r="H33" s="98"/>
      <c r="I33" s="99" t="s">
        <v>80</v>
      </c>
      <c r="J33" s="99"/>
    </row>
    <row r="34" spans="1:10" ht="15.75">
      <c r="A34" s="100" t="s">
        <v>81</v>
      </c>
      <c r="B34" s="101"/>
      <c r="C34" s="101"/>
      <c r="D34" s="101"/>
      <c r="E34" s="101" t="s">
        <v>82</v>
      </c>
      <c r="F34" s="101"/>
      <c r="G34" s="101" t="s">
        <v>83</v>
      </c>
      <c r="H34" s="101"/>
      <c r="I34" s="101" t="s">
        <v>84</v>
      </c>
      <c r="J34" s="10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33">
        <v>49389897</v>
      </c>
      <c r="F36" s="33">
        <v>132054902</v>
      </c>
      <c r="G36" s="33">
        <v>49389897</v>
      </c>
      <c r="H36" s="33">
        <v>113296179</v>
      </c>
      <c r="I36" s="33">
        <v>0</v>
      </c>
      <c r="J36" s="34">
        <v>18758723</v>
      </c>
    </row>
    <row r="37" spans="1:10" ht="15.75">
      <c r="A37" s="32">
        <v>6</v>
      </c>
      <c r="B37" s="26">
        <v>1</v>
      </c>
      <c r="C37" s="26" t="s">
        <v>92</v>
      </c>
      <c r="D37" s="28" t="s">
        <v>117</v>
      </c>
      <c r="E37" s="33">
        <v>49389897</v>
      </c>
      <c r="F37" s="33">
        <v>132054902</v>
      </c>
      <c r="G37" s="33">
        <v>49389897</v>
      </c>
      <c r="H37" s="33">
        <v>113296179</v>
      </c>
      <c r="I37" s="33">
        <v>0</v>
      </c>
      <c r="J37" s="34">
        <v>18758723</v>
      </c>
    </row>
    <row r="38" spans="1:10" ht="15.75">
      <c r="A38" s="32">
        <v>6</v>
      </c>
      <c r="B38" s="26">
        <v>2</v>
      </c>
      <c r="C38" s="26" t="s">
        <v>92</v>
      </c>
      <c r="D38" s="28" t="s">
        <v>118</v>
      </c>
      <c r="E38" s="33">
        <v>0</v>
      </c>
      <c r="F38" s="33">
        <v>0</v>
      </c>
      <c r="G38" s="33">
        <v>0</v>
      </c>
      <c r="H38" s="33">
        <v>0</v>
      </c>
      <c r="I38" s="33">
        <v>0</v>
      </c>
      <c r="J38" s="34">
        <v>0</v>
      </c>
    </row>
    <row r="39" spans="1:10" ht="15.75">
      <c r="A39" s="32">
        <v>7</v>
      </c>
      <c r="B39" s="26" t="s">
        <v>92</v>
      </c>
      <c r="C39" s="26" t="s">
        <v>92</v>
      </c>
      <c r="D39" s="28" t="s">
        <v>119</v>
      </c>
      <c r="E39" s="33">
        <v>0</v>
      </c>
      <c r="F39" s="33">
        <v>0</v>
      </c>
      <c r="G39" s="33">
        <v>0</v>
      </c>
      <c r="H39" s="33">
        <v>0</v>
      </c>
      <c r="I39" s="33">
        <v>0</v>
      </c>
      <c r="J39" s="34">
        <v>0</v>
      </c>
    </row>
    <row r="40" spans="1:10" ht="15.75">
      <c r="A40" s="32" t="s">
        <v>92</v>
      </c>
      <c r="B40" s="26" t="s">
        <v>92</v>
      </c>
      <c r="C40" s="26" t="s">
        <v>92</v>
      </c>
      <c r="D40" s="28" t="s">
        <v>120</v>
      </c>
      <c r="E40" s="33">
        <v>0</v>
      </c>
      <c r="F40" s="33">
        <v>0</v>
      </c>
      <c r="G40" s="33">
        <v>0</v>
      </c>
      <c r="H40" s="33">
        <v>0</v>
      </c>
      <c r="I40" s="33">
        <v>0</v>
      </c>
      <c r="J40" s="34">
        <v>0</v>
      </c>
    </row>
    <row r="41" spans="1:10" ht="15.75">
      <c r="A41" s="32">
        <v>8</v>
      </c>
      <c r="B41" s="26" t="s">
        <v>92</v>
      </c>
      <c r="C41" s="26" t="s">
        <v>92</v>
      </c>
      <c r="D41" s="28" t="s">
        <v>121</v>
      </c>
      <c r="E41" s="33">
        <v>50037</v>
      </c>
      <c r="F41" s="33">
        <v>3786263</v>
      </c>
      <c r="G41" s="33">
        <v>50037</v>
      </c>
      <c r="H41" s="33">
        <v>3786263</v>
      </c>
      <c r="I41" s="33">
        <v>0</v>
      </c>
      <c r="J41" s="34">
        <v>0</v>
      </c>
    </row>
    <row r="42" spans="1:10" ht="15.75">
      <c r="A42" s="32" t="s">
        <v>92</v>
      </c>
      <c r="B42" s="26" t="s">
        <v>92</v>
      </c>
      <c r="C42" s="26" t="s">
        <v>92</v>
      </c>
      <c r="D42" s="28" t="s">
        <v>122</v>
      </c>
      <c r="E42" s="33">
        <v>0</v>
      </c>
      <c r="F42" s="33">
        <v>0</v>
      </c>
      <c r="G42" s="33">
        <v>0</v>
      </c>
      <c r="H42" s="33">
        <v>0</v>
      </c>
      <c r="I42" s="33">
        <v>0</v>
      </c>
      <c r="J42" s="34">
        <v>0</v>
      </c>
    </row>
    <row r="43" spans="1:10" ht="15.75">
      <c r="A43" s="32">
        <v>4</v>
      </c>
      <c r="B43" s="26" t="s">
        <v>92</v>
      </c>
      <c r="C43" s="26" t="s">
        <v>92</v>
      </c>
      <c r="D43" s="28" t="s">
        <v>123</v>
      </c>
      <c r="E43" s="33">
        <v>0</v>
      </c>
      <c r="F43" s="33">
        <v>0</v>
      </c>
      <c r="G43" s="33">
        <v>0</v>
      </c>
      <c r="H43" s="33">
        <v>0</v>
      </c>
      <c r="I43" s="33">
        <v>0</v>
      </c>
      <c r="J43" s="34">
        <v>0</v>
      </c>
    </row>
    <row r="44" spans="1:10" ht="15.75">
      <c r="A44" s="32">
        <v>4</v>
      </c>
      <c r="B44" s="26">
        <v>2</v>
      </c>
      <c r="C44" s="26" t="s">
        <v>92</v>
      </c>
      <c r="D44" s="28" t="s">
        <v>124</v>
      </c>
      <c r="E44" s="33">
        <v>0</v>
      </c>
      <c r="F44" s="33">
        <v>0</v>
      </c>
      <c r="G44" s="33">
        <v>0</v>
      </c>
      <c r="H44" s="33">
        <v>0</v>
      </c>
      <c r="I44" s="33">
        <v>0</v>
      </c>
      <c r="J44" s="34">
        <v>0</v>
      </c>
    </row>
    <row r="45" spans="1:10" ht="15.75">
      <c r="A45" s="32" t="s">
        <v>92</v>
      </c>
      <c r="B45" s="26" t="s">
        <v>92</v>
      </c>
      <c r="C45" s="26" t="s">
        <v>92</v>
      </c>
      <c r="D45" s="28" t="s">
        <v>125</v>
      </c>
      <c r="E45" s="33">
        <v>0</v>
      </c>
      <c r="F45" s="33">
        <v>0</v>
      </c>
      <c r="G45" s="33">
        <v>0</v>
      </c>
      <c r="H45" s="33">
        <v>0</v>
      </c>
      <c r="I45" s="33">
        <v>0</v>
      </c>
      <c r="J45" s="34">
        <v>0</v>
      </c>
    </row>
    <row r="46" spans="1:10" ht="15.75">
      <c r="A46" s="32" t="s">
        <v>92</v>
      </c>
      <c r="B46" s="26" t="s">
        <v>92</v>
      </c>
      <c r="C46" s="26" t="s">
        <v>92</v>
      </c>
      <c r="D46" s="28" t="s">
        <v>126</v>
      </c>
      <c r="E46" s="33">
        <v>0</v>
      </c>
      <c r="F46" s="33">
        <v>0</v>
      </c>
      <c r="G46" s="33">
        <v>0</v>
      </c>
      <c r="H46" s="33">
        <v>0</v>
      </c>
      <c r="I46" s="33">
        <v>0</v>
      </c>
      <c r="J46" s="34">
        <v>0</v>
      </c>
    </row>
    <row r="47" spans="1:10" ht="15.75">
      <c r="A47" s="32" t="s">
        <v>92</v>
      </c>
      <c r="B47" s="26" t="s">
        <v>92</v>
      </c>
      <c r="C47" s="26" t="s">
        <v>92</v>
      </c>
      <c r="D47" s="28" t="s">
        <v>127</v>
      </c>
      <c r="E47" s="33">
        <v>0</v>
      </c>
      <c r="F47" s="33">
        <v>0</v>
      </c>
      <c r="G47" s="33">
        <v>0</v>
      </c>
      <c r="H47" s="33">
        <v>0</v>
      </c>
      <c r="I47" s="33">
        <v>0</v>
      </c>
      <c r="J47" s="34">
        <v>0</v>
      </c>
    </row>
    <row r="48" spans="1:10" ht="15.75">
      <c r="A48" s="32">
        <v>9</v>
      </c>
      <c r="B48" s="26" t="s">
        <v>92</v>
      </c>
      <c r="C48" s="26" t="s">
        <v>92</v>
      </c>
      <c r="D48" s="28" t="s">
        <v>128</v>
      </c>
      <c r="E48" s="33">
        <v>0</v>
      </c>
      <c r="F48" s="33">
        <v>0</v>
      </c>
      <c r="G48" s="33">
        <v>0</v>
      </c>
      <c r="H48" s="33">
        <v>0</v>
      </c>
      <c r="I48" s="33">
        <v>0</v>
      </c>
      <c r="J48" s="34">
        <v>0</v>
      </c>
    </row>
    <row r="49" spans="1:10" ht="15.75">
      <c r="A49" s="32" t="s">
        <v>92</v>
      </c>
      <c r="B49" s="26" t="s">
        <v>92</v>
      </c>
      <c r="C49" s="26" t="s">
        <v>92</v>
      </c>
      <c r="D49" s="28" t="s">
        <v>129</v>
      </c>
      <c r="E49" s="33">
        <v>60564247</v>
      </c>
      <c r="F49" s="33">
        <v>268712345</v>
      </c>
      <c r="G49" s="33">
        <v>60564247</v>
      </c>
      <c r="H49" s="33">
        <v>249953622</v>
      </c>
      <c r="I49" s="33">
        <v>0</v>
      </c>
      <c r="J49" s="34">
        <v>18758723</v>
      </c>
    </row>
    <row r="50" spans="1:10" ht="15.75">
      <c r="A50" s="32" t="s">
        <v>92</v>
      </c>
      <c r="B50" s="26" t="s">
        <v>92</v>
      </c>
      <c r="C50" s="26" t="s">
        <v>92</v>
      </c>
      <c r="D50" s="28" t="s">
        <v>130</v>
      </c>
      <c r="E50" s="33">
        <v>0</v>
      </c>
      <c r="F50" s="33">
        <v>145033557</v>
      </c>
      <c r="G50" s="33">
        <v>0</v>
      </c>
      <c r="H50" s="33">
        <v>145033557</v>
      </c>
      <c r="I50" s="33">
        <v>0</v>
      </c>
      <c r="J50" s="34">
        <v>0</v>
      </c>
    </row>
    <row r="51" spans="1:10" ht="15.75">
      <c r="A51" s="32" t="s">
        <v>92</v>
      </c>
      <c r="B51" s="26" t="s">
        <v>92</v>
      </c>
      <c r="C51" s="26" t="s">
        <v>92</v>
      </c>
      <c r="D51" s="28" t="s">
        <v>131</v>
      </c>
      <c r="E51" s="33">
        <v>-413008</v>
      </c>
      <c r="F51" s="33">
        <v>0</v>
      </c>
      <c r="G51" s="33">
        <v>-413008</v>
      </c>
      <c r="H51" s="33">
        <v>0</v>
      </c>
      <c r="I51" s="33">
        <v>0</v>
      </c>
      <c r="J51" s="34">
        <v>0</v>
      </c>
    </row>
    <row r="52" spans="1:10" ht="15.75">
      <c r="A52" s="32" t="s">
        <v>92</v>
      </c>
      <c r="B52" s="26" t="s">
        <v>92</v>
      </c>
      <c r="C52" s="26" t="s">
        <v>92</v>
      </c>
      <c r="D52" s="28" t="s">
        <v>132</v>
      </c>
      <c r="E52" s="33">
        <v>0</v>
      </c>
      <c r="F52" s="33">
        <v>0</v>
      </c>
      <c r="G52" s="33">
        <v>0</v>
      </c>
      <c r="H52" s="33">
        <v>0</v>
      </c>
      <c r="I52" s="33">
        <v>0</v>
      </c>
      <c r="J52" s="34">
        <v>0</v>
      </c>
    </row>
    <row r="53" spans="1:10" ht="15.75">
      <c r="A53" s="32" t="s">
        <v>92</v>
      </c>
      <c r="B53" s="26" t="s">
        <v>92</v>
      </c>
      <c r="C53" s="26" t="s">
        <v>92</v>
      </c>
      <c r="D53" s="28" t="s">
        <v>133</v>
      </c>
      <c r="E53" s="33">
        <v>0</v>
      </c>
      <c r="F53" s="33">
        <v>0</v>
      </c>
      <c r="G53" s="33">
        <v>0</v>
      </c>
      <c r="H53" s="33">
        <v>0</v>
      </c>
      <c r="I53" s="33">
        <v>0</v>
      </c>
      <c r="J53" s="34">
        <v>0</v>
      </c>
    </row>
    <row r="54" spans="1:10" ht="15.75">
      <c r="A54" s="32" t="s">
        <v>92</v>
      </c>
      <c r="B54" s="26" t="s">
        <v>92</v>
      </c>
      <c r="C54" s="26" t="s">
        <v>92</v>
      </c>
      <c r="D54" s="28" t="s">
        <v>134</v>
      </c>
      <c r="E54" s="33">
        <v>0</v>
      </c>
      <c r="F54" s="33">
        <v>0</v>
      </c>
      <c r="G54" s="33">
        <v>0</v>
      </c>
      <c r="H54" s="33">
        <v>0</v>
      </c>
      <c r="I54" s="33">
        <v>0</v>
      </c>
      <c r="J54" s="34">
        <v>0</v>
      </c>
    </row>
    <row r="55" spans="1:10" ht="15.75">
      <c r="A55" s="32" t="s">
        <v>92</v>
      </c>
      <c r="B55" s="26" t="s">
        <v>92</v>
      </c>
      <c r="C55" s="26" t="s">
        <v>92</v>
      </c>
      <c r="D55" s="28" t="s">
        <v>135</v>
      </c>
      <c r="E55" s="33">
        <v>0</v>
      </c>
      <c r="F55" s="33">
        <v>0</v>
      </c>
      <c r="G55" s="33">
        <v>0</v>
      </c>
      <c r="H55" s="33">
        <v>0</v>
      </c>
      <c r="I55" s="33">
        <v>0</v>
      </c>
      <c r="J55" s="34">
        <v>0</v>
      </c>
    </row>
    <row r="56" spans="1:10" ht="15.75">
      <c r="A56" s="32" t="s">
        <v>92</v>
      </c>
      <c r="B56" s="26" t="s">
        <v>92</v>
      </c>
      <c r="C56" s="26" t="s">
        <v>92</v>
      </c>
      <c r="D56" s="28" t="s">
        <v>136</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92</v>
      </c>
      <c r="B59" s="26" t="s">
        <v>92</v>
      </c>
      <c r="C59" s="26" t="s">
        <v>92</v>
      </c>
      <c r="D59" s="28" t="s">
        <v>137</v>
      </c>
      <c r="E59" s="33">
        <v>60151239</v>
      </c>
      <c r="F59" s="33">
        <v>413745902</v>
      </c>
      <c r="G59" s="33"/>
      <c r="H59" s="33"/>
      <c r="I59" s="33"/>
      <c r="J59" s="34"/>
    </row>
    <row r="60" spans="1:10" ht="15.75">
      <c r="A60" s="32" t="s">
        <v>92</v>
      </c>
      <c r="B60" s="26" t="s">
        <v>92</v>
      </c>
      <c r="C60" s="26" t="s">
        <v>92</v>
      </c>
      <c r="D60" s="28" t="s">
        <v>138</v>
      </c>
      <c r="E60" s="33">
        <v>163322748</v>
      </c>
      <c r="F60" s="33">
        <v>0</v>
      </c>
      <c r="G60" s="33"/>
      <c r="H60" s="33"/>
      <c r="I60" s="33"/>
      <c r="J60" s="34"/>
    </row>
    <row r="61" spans="1:10" ht="15.75">
      <c r="A61" s="32" t="s">
        <v>92</v>
      </c>
      <c r="B61" s="26" t="s">
        <v>92</v>
      </c>
      <c r="C61" s="26" t="s">
        <v>92</v>
      </c>
      <c r="D61" s="28" t="s">
        <v>139</v>
      </c>
      <c r="E61" s="33">
        <v>223473987</v>
      </c>
      <c r="F61" s="33">
        <v>413745902</v>
      </c>
      <c r="G61" s="33"/>
      <c r="H61" s="33"/>
      <c r="I61" s="33"/>
      <c r="J61" s="34"/>
    </row>
    <row r="62" spans="1:10" ht="15.75">
      <c r="A62" s="32" t="s">
        <v>92</v>
      </c>
      <c r="B62" s="26" t="s">
        <v>92</v>
      </c>
      <c r="C62" s="26" t="s">
        <v>92</v>
      </c>
      <c r="D62" s="28" t="s">
        <v>140</v>
      </c>
      <c r="E62" s="33">
        <v>274191000</v>
      </c>
      <c r="F62" s="33">
        <v>0</v>
      </c>
      <c r="G62" s="33"/>
      <c r="H62" s="33"/>
      <c r="I62" s="33"/>
      <c r="J62" s="34"/>
    </row>
    <row r="63" spans="1:10" ht="15.75">
      <c r="A63" s="32" t="s">
        <v>92</v>
      </c>
      <c r="B63" s="26" t="s">
        <v>92</v>
      </c>
      <c r="C63" s="26" t="s">
        <v>92</v>
      </c>
      <c r="D63" s="28" t="s">
        <v>141</v>
      </c>
      <c r="E63" s="33">
        <v>11120000</v>
      </c>
      <c r="F63" s="33">
        <v>0</v>
      </c>
      <c r="G63" s="33"/>
      <c r="H63" s="33"/>
      <c r="I63" s="33"/>
      <c r="J63" s="34"/>
    </row>
    <row r="64" spans="1:10" ht="16.5" thickBot="1">
      <c r="A64" s="35" t="s">
        <v>92</v>
      </c>
      <c r="B64" s="36" t="s">
        <v>92</v>
      </c>
      <c r="C64" s="36" t="s">
        <v>92</v>
      </c>
      <c r="D64" s="37" t="s">
        <v>142</v>
      </c>
      <c r="E64" s="38">
        <v>274191000</v>
      </c>
      <c r="F64" s="38">
        <v>0</v>
      </c>
      <c r="G64" s="38"/>
      <c r="H64" s="38"/>
      <c r="I64" s="38"/>
      <c r="J64" s="39"/>
    </row>
    <row r="66" spans="1:10" ht="15.75">
      <c r="A66" s="88" t="s">
        <v>72</v>
      </c>
      <c r="B66" s="88"/>
      <c r="C66" s="88"/>
      <c r="I66" s="89" t="s">
        <v>73</v>
      </c>
      <c r="J66" s="90"/>
    </row>
    <row r="67" spans="1:10" ht="15.75">
      <c r="A67" s="91" t="s">
        <v>74</v>
      </c>
      <c r="B67" s="91"/>
      <c r="C67" s="91"/>
      <c r="D67" s="92" t="s">
        <v>75</v>
      </c>
      <c r="E67" s="92"/>
      <c r="F67" s="92"/>
      <c r="G67" s="92"/>
      <c r="H67" s="92"/>
      <c r="I67" s="93" t="s">
        <v>76</v>
      </c>
      <c r="J67" s="94"/>
    </row>
    <row r="68" spans="5:10" ht="19.5">
      <c r="E68" s="95" t="s">
        <v>77</v>
      </c>
      <c r="F68" s="96"/>
      <c r="G68" s="96"/>
      <c r="H68" s="96"/>
      <c r="I68" s="97" t="s">
        <v>143</v>
      </c>
      <c r="J68" s="97"/>
    </row>
    <row r="69" spans="5:10" ht="16.5" thickBot="1">
      <c r="E69" s="98" t="s">
        <v>217</v>
      </c>
      <c r="F69" s="98"/>
      <c r="G69" s="98"/>
      <c r="H69" s="98"/>
      <c r="I69" s="99" t="s">
        <v>80</v>
      </c>
      <c r="J69" s="99"/>
    </row>
    <row r="70" spans="1:10" ht="15.75">
      <c r="A70" s="100" t="s">
        <v>81</v>
      </c>
      <c r="B70" s="101"/>
      <c r="C70" s="101"/>
      <c r="D70" s="101"/>
      <c r="E70" s="101" t="s">
        <v>82</v>
      </c>
      <c r="F70" s="101"/>
      <c r="G70" s="101" t="s">
        <v>144</v>
      </c>
      <c r="H70" s="101"/>
      <c r="I70" s="101" t="s">
        <v>145</v>
      </c>
      <c r="J70" s="10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33">
        <v>8536212</v>
      </c>
      <c r="F72" s="33">
        <v>94923740</v>
      </c>
      <c r="G72" s="33">
        <v>8536212</v>
      </c>
      <c r="H72" s="33">
        <v>91565680</v>
      </c>
      <c r="I72" s="33">
        <v>0</v>
      </c>
      <c r="J72" s="34">
        <v>3358060</v>
      </c>
    </row>
    <row r="73" spans="1:10" ht="15.75">
      <c r="A73" s="32">
        <v>1</v>
      </c>
      <c r="B73" s="26" t="s">
        <v>92</v>
      </c>
      <c r="C73" s="26" t="s">
        <v>92</v>
      </c>
      <c r="D73" s="28" t="s">
        <v>147</v>
      </c>
      <c r="E73" s="33">
        <v>3543043</v>
      </c>
      <c r="F73" s="33">
        <v>49395023</v>
      </c>
      <c r="G73" s="33">
        <v>3543043</v>
      </c>
      <c r="H73" s="33">
        <v>49395023</v>
      </c>
      <c r="I73" s="33">
        <v>0</v>
      </c>
      <c r="J73" s="34">
        <v>0</v>
      </c>
    </row>
    <row r="74" spans="1:10" ht="15.75">
      <c r="A74" s="32">
        <v>1</v>
      </c>
      <c r="B74" s="26">
        <v>1</v>
      </c>
      <c r="C74" s="26" t="s">
        <v>92</v>
      </c>
      <c r="D74" s="28" t="s">
        <v>148</v>
      </c>
      <c r="E74" s="33">
        <v>-842101</v>
      </c>
      <c r="F74" s="33">
        <v>14512228</v>
      </c>
      <c r="G74" s="33">
        <v>-842101</v>
      </c>
      <c r="H74" s="33">
        <v>14512228</v>
      </c>
      <c r="I74" s="33">
        <v>0</v>
      </c>
      <c r="J74" s="34">
        <v>0</v>
      </c>
    </row>
    <row r="75" spans="1:10" ht="15.75">
      <c r="A75" s="32">
        <v>1</v>
      </c>
      <c r="B75" s="26">
        <v>2</v>
      </c>
      <c r="C75" s="26" t="s">
        <v>92</v>
      </c>
      <c r="D75" s="28" t="s">
        <v>149</v>
      </c>
      <c r="E75" s="33">
        <v>1910759</v>
      </c>
      <c r="F75" s="33">
        <v>16479686</v>
      </c>
      <c r="G75" s="33">
        <v>1910759</v>
      </c>
      <c r="H75" s="33">
        <v>16479686</v>
      </c>
      <c r="I75" s="33">
        <v>0</v>
      </c>
      <c r="J75" s="34">
        <v>0</v>
      </c>
    </row>
    <row r="76" spans="1:10" ht="15.75">
      <c r="A76" s="32">
        <v>1</v>
      </c>
      <c r="B76" s="26">
        <v>3</v>
      </c>
      <c r="C76" s="26" t="s">
        <v>92</v>
      </c>
      <c r="D76" s="28" t="s">
        <v>150</v>
      </c>
      <c r="E76" s="33">
        <v>2472057</v>
      </c>
      <c r="F76" s="33">
        <v>18336062</v>
      </c>
      <c r="G76" s="33">
        <v>2472057</v>
      </c>
      <c r="H76" s="33">
        <v>18336062</v>
      </c>
      <c r="I76" s="33">
        <v>0</v>
      </c>
      <c r="J76" s="34">
        <v>0</v>
      </c>
    </row>
    <row r="77" spans="1:10" ht="15.75">
      <c r="A77" s="32">
        <v>1</v>
      </c>
      <c r="B77" s="26">
        <v>4</v>
      </c>
      <c r="C77" s="26" t="s">
        <v>92</v>
      </c>
      <c r="D77" s="28" t="s">
        <v>151</v>
      </c>
      <c r="E77" s="33">
        <v>2328</v>
      </c>
      <c r="F77" s="33">
        <v>67047</v>
      </c>
      <c r="G77" s="33">
        <v>2328</v>
      </c>
      <c r="H77" s="33">
        <v>67047</v>
      </c>
      <c r="I77" s="33">
        <v>0</v>
      </c>
      <c r="J77" s="34">
        <v>0</v>
      </c>
    </row>
    <row r="78" spans="1:10" ht="15.75">
      <c r="A78" s="32">
        <v>2</v>
      </c>
      <c r="B78" s="26" t="s">
        <v>92</v>
      </c>
      <c r="C78" s="26" t="s">
        <v>92</v>
      </c>
      <c r="D78" s="28" t="s">
        <v>152</v>
      </c>
      <c r="E78" s="33">
        <v>1050217</v>
      </c>
      <c r="F78" s="33">
        <v>7281343</v>
      </c>
      <c r="G78" s="33">
        <v>1050217</v>
      </c>
      <c r="H78" s="33">
        <v>7281343</v>
      </c>
      <c r="I78" s="33">
        <v>0</v>
      </c>
      <c r="J78" s="34">
        <v>0</v>
      </c>
    </row>
    <row r="79" spans="1:10" ht="15.75">
      <c r="A79" s="32">
        <v>2</v>
      </c>
      <c r="B79" s="26">
        <v>1</v>
      </c>
      <c r="C79" s="26" t="s">
        <v>92</v>
      </c>
      <c r="D79" s="28" t="s">
        <v>153</v>
      </c>
      <c r="E79" s="33">
        <v>786927</v>
      </c>
      <c r="F79" s="33">
        <v>5917810</v>
      </c>
      <c r="G79" s="33">
        <v>786927</v>
      </c>
      <c r="H79" s="33">
        <v>5917810</v>
      </c>
      <c r="I79" s="33">
        <v>0</v>
      </c>
      <c r="J79" s="34">
        <v>0</v>
      </c>
    </row>
    <row r="80" spans="1:10" ht="15.75">
      <c r="A80" s="32">
        <v>2</v>
      </c>
      <c r="B80" s="26">
        <v>2</v>
      </c>
      <c r="C80" s="26" t="s">
        <v>92</v>
      </c>
      <c r="D80" s="28" t="s">
        <v>154</v>
      </c>
      <c r="E80" s="33">
        <v>0</v>
      </c>
      <c r="F80" s="33">
        <v>0</v>
      </c>
      <c r="G80" s="33">
        <v>0</v>
      </c>
      <c r="H80" s="33">
        <v>0</v>
      </c>
      <c r="I80" s="33">
        <v>0</v>
      </c>
      <c r="J80" s="34">
        <v>0</v>
      </c>
    </row>
    <row r="81" spans="1:10" ht="15.75">
      <c r="A81" s="32">
        <v>2</v>
      </c>
      <c r="B81" s="26">
        <v>3</v>
      </c>
      <c r="C81" s="26" t="s">
        <v>92</v>
      </c>
      <c r="D81" s="28" t="s">
        <v>155</v>
      </c>
      <c r="E81" s="33">
        <v>263290</v>
      </c>
      <c r="F81" s="33">
        <v>1363533</v>
      </c>
      <c r="G81" s="33">
        <v>263290</v>
      </c>
      <c r="H81" s="33">
        <v>1363533</v>
      </c>
      <c r="I81" s="33">
        <v>0</v>
      </c>
      <c r="J81" s="34">
        <v>0</v>
      </c>
    </row>
    <row r="82" spans="1:10" ht="15.75">
      <c r="A82" s="32">
        <v>3</v>
      </c>
      <c r="B82" s="26" t="s">
        <v>92</v>
      </c>
      <c r="C82" s="26" t="s">
        <v>92</v>
      </c>
      <c r="D82" s="28" t="s">
        <v>156</v>
      </c>
      <c r="E82" s="33">
        <v>1395450</v>
      </c>
      <c r="F82" s="33">
        <v>14351104</v>
      </c>
      <c r="G82" s="33">
        <v>1395450</v>
      </c>
      <c r="H82" s="33">
        <v>12568044</v>
      </c>
      <c r="I82" s="33">
        <v>0</v>
      </c>
      <c r="J82" s="34">
        <v>1783060</v>
      </c>
    </row>
    <row r="83" spans="1:10" ht="15.75">
      <c r="A83" s="32">
        <v>3</v>
      </c>
      <c r="B83" s="26">
        <v>1</v>
      </c>
      <c r="C83" s="26" t="s">
        <v>92</v>
      </c>
      <c r="D83" s="28" t="s">
        <v>157</v>
      </c>
      <c r="E83" s="33">
        <v>538657</v>
      </c>
      <c r="F83" s="33">
        <v>6489293</v>
      </c>
      <c r="G83" s="33">
        <v>538657</v>
      </c>
      <c r="H83" s="33">
        <v>5706233</v>
      </c>
      <c r="I83" s="33">
        <v>0</v>
      </c>
      <c r="J83" s="34">
        <v>783060</v>
      </c>
    </row>
    <row r="84" spans="1:10" ht="15.75">
      <c r="A84" s="32">
        <v>3</v>
      </c>
      <c r="B84" s="26">
        <v>2</v>
      </c>
      <c r="C84" s="26" t="s">
        <v>92</v>
      </c>
      <c r="D84" s="28" t="s">
        <v>158</v>
      </c>
      <c r="E84" s="33">
        <v>0</v>
      </c>
      <c r="F84" s="33">
        <v>0</v>
      </c>
      <c r="G84" s="33">
        <v>0</v>
      </c>
      <c r="H84" s="33">
        <v>0</v>
      </c>
      <c r="I84" s="33">
        <v>0</v>
      </c>
      <c r="J84" s="34">
        <v>0</v>
      </c>
    </row>
    <row r="85" spans="1:10" ht="15.75">
      <c r="A85" s="32">
        <v>3</v>
      </c>
      <c r="B85" s="26">
        <v>3</v>
      </c>
      <c r="C85" s="26" t="s">
        <v>92</v>
      </c>
      <c r="D85" s="28" t="s">
        <v>159</v>
      </c>
      <c r="E85" s="33">
        <v>513837</v>
      </c>
      <c r="F85" s="33">
        <v>4664074</v>
      </c>
      <c r="G85" s="33">
        <v>513837</v>
      </c>
      <c r="H85" s="33">
        <v>4664074</v>
      </c>
      <c r="I85" s="33">
        <v>0</v>
      </c>
      <c r="J85" s="34">
        <v>0</v>
      </c>
    </row>
    <row r="86" spans="1:10" ht="15.75">
      <c r="A86" s="32">
        <v>3</v>
      </c>
      <c r="B86" s="26">
        <v>4</v>
      </c>
      <c r="C86" s="26" t="s">
        <v>92</v>
      </c>
      <c r="D86" s="28" t="s">
        <v>160</v>
      </c>
      <c r="E86" s="33">
        <v>342956</v>
      </c>
      <c r="F86" s="33">
        <v>3197737</v>
      </c>
      <c r="G86" s="33">
        <v>342956</v>
      </c>
      <c r="H86" s="33">
        <v>2197737</v>
      </c>
      <c r="I86" s="33">
        <v>0</v>
      </c>
      <c r="J86" s="34">
        <v>1000000</v>
      </c>
    </row>
    <row r="87" spans="1:10" ht="15.75">
      <c r="A87" s="32">
        <v>4</v>
      </c>
      <c r="B87" s="26" t="s">
        <v>92</v>
      </c>
      <c r="C87" s="26" t="s">
        <v>92</v>
      </c>
      <c r="D87" s="28" t="s">
        <v>161</v>
      </c>
      <c r="E87" s="33">
        <v>1324145</v>
      </c>
      <c r="F87" s="33">
        <v>6831024</v>
      </c>
      <c r="G87" s="33">
        <v>1324145</v>
      </c>
      <c r="H87" s="33">
        <v>6831024</v>
      </c>
      <c r="I87" s="33">
        <v>0</v>
      </c>
      <c r="J87" s="34">
        <v>0</v>
      </c>
    </row>
    <row r="88" spans="1:10" ht="15.75">
      <c r="A88" s="32">
        <v>4</v>
      </c>
      <c r="B88" s="26">
        <v>1</v>
      </c>
      <c r="C88" s="26" t="s">
        <v>92</v>
      </c>
      <c r="D88" s="28" t="s">
        <v>162</v>
      </c>
      <c r="E88" s="33">
        <v>48461</v>
      </c>
      <c r="F88" s="33">
        <v>320324</v>
      </c>
      <c r="G88" s="33">
        <v>48461</v>
      </c>
      <c r="H88" s="33">
        <v>320324</v>
      </c>
      <c r="I88" s="33">
        <v>0</v>
      </c>
      <c r="J88" s="34">
        <v>0</v>
      </c>
    </row>
    <row r="89" spans="1:10" ht="15.75">
      <c r="A89" s="32">
        <v>4</v>
      </c>
      <c r="B89" s="26">
        <v>2</v>
      </c>
      <c r="C89" s="26" t="s">
        <v>92</v>
      </c>
      <c r="D89" s="28" t="s">
        <v>163</v>
      </c>
      <c r="E89" s="33">
        <v>330277</v>
      </c>
      <c r="F89" s="33">
        <v>5120517</v>
      </c>
      <c r="G89" s="33">
        <v>330277</v>
      </c>
      <c r="H89" s="33">
        <v>5120517</v>
      </c>
      <c r="I89" s="33">
        <v>0</v>
      </c>
      <c r="J89" s="34">
        <v>0</v>
      </c>
    </row>
    <row r="90" spans="1:10" ht="15.75">
      <c r="A90" s="32">
        <v>4</v>
      </c>
      <c r="B90" s="26">
        <v>3</v>
      </c>
      <c r="C90" s="26" t="s">
        <v>92</v>
      </c>
      <c r="D90" s="28" t="s">
        <v>164</v>
      </c>
      <c r="E90" s="33">
        <v>945407</v>
      </c>
      <c r="F90" s="33">
        <v>1390183</v>
      </c>
      <c r="G90" s="33">
        <v>945407</v>
      </c>
      <c r="H90" s="33">
        <v>1390183</v>
      </c>
      <c r="I90" s="33">
        <v>0</v>
      </c>
      <c r="J90" s="34">
        <v>0</v>
      </c>
    </row>
    <row r="91" spans="1:10" ht="15.75">
      <c r="A91" s="32">
        <v>4</v>
      </c>
      <c r="B91" s="26">
        <v>4</v>
      </c>
      <c r="C91" s="26" t="s">
        <v>92</v>
      </c>
      <c r="D91" s="28" t="s">
        <v>165</v>
      </c>
      <c r="E91" s="33">
        <v>0</v>
      </c>
      <c r="F91" s="33">
        <v>0</v>
      </c>
      <c r="G91" s="33">
        <v>0</v>
      </c>
      <c r="H91" s="33">
        <v>0</v>
      </c>
      <c r="I91" s="33">
        <v>0</v>
      </c>
      <c r="J91" s="34">
        <v>0</v>
      </c>
    </row>
    <row r="92" spans="1:10" ht="16.5" thickBot="1">
      <c r="A92" s="35">
        <v>4</v>
      </c>
      <c r="B92" s="36">
        <v>5</v>
      </c>
      <c r="C92" s="36" t="s">
        <v>92</v>
      </c>
      <c r="D92" s="37" t="s">
        <v>166</v>
      </c>
      <c r="E92" s="38">
        <v>0</v>
      </c>
      <c r="F92" s="38">
        <v>0</v>
      </c>
      <c r="G92" s="38">
        <v>0</v>
      </c>
      <c r="H92" s="38">
        <v>0</v>
      </c>
      <c r="I92" s="38">
        <v>0</v>
      </c>
      <c r="J92" s="39">
        <v>0</v>
      </c>
    </row>
    <row r="94" spans="1:10" ht="15.75">
      <c r="A94" s="88" t="s">
        <v>72</v>
      </c>
      <c r="B94" s="88"/>
      <c r="C94" s="88"/>
      <c r="I94" s="89" t="s">
        <v>73</v>
      </c>
      <c r="J94" s="90"/>
    </row>
    <row r="95" spans="1:10" ht="15.75">
      <c r="A95" s="91" t="s">
        <v>74</v>
      </c>
      <c r="B95" s="91"/>
      <c r="C95" s="91"/>
      <c r="D95" s="92" t="s">
        <v>75</v>
      </c>
      <c r="E95" s="92"/>
      <c r="F95" s="92"/>
      <c r="G95" s="92"/>
      <c r="H95" s="92"/>
      <c r="I95" s="93" t="s">
        <v>76</v>
      </c>
      <c r="J95" s="94"/>
    </row>
    <row r="96" spans="5:10" ht="19.5">
      <c r="E96" s="95" t="s">
        <v>77</v>
      </c>
      <c r="F96" s="96"/>
      <c r="G96" s="96"/>
      <c r="H96" s="96"/>
      <c r="I96" s="97" t="s">
        <v>167</v>
      </c>
      <c r="J96" s="97"/>
    </row>
    <row r="97" spans="5:10" ht="16.5" thickBot="1">
      <c r="E97" s="98" t="s">
        <v>217</v>
      </c>
      <c r="F97" s="98"/>
      <c r="G97" s="98"/>
      <c r="H97" s="98"/>
      <c r="I97" s="99" t="s">
        <v>80</v>
      </c>
      <c r="J97" s="99"/>
    </row>
    <row r="98" spans="1:10" ht="15.75">
      <c r="A98" s="100" t="s">
        <v>81</v>
      </c>
      <c r="B98" s="101"/>
      <c r="C98" s="101"/>
      <c r="D98" s="101"/>
      <c r="E98" s="101" t="s">
        <v>82</v>
      </c>
      <c r="F98" s="101"/>
      <c r="G98" s="101" t="s">
        <v>144</v>
      </c>
      <c r="H98" s="101"/>
      <c r="I98" s="101" t="s">
        <v>145</v>
      </c>
      <c r="J98" s="10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33">
        <v>937572</v>
      </c>
      <c r="F100" s="33">
        <v>8692710</v>
      </c>
      <c r="G100" s="33">
        <v>937572</v>
      </c>
      <c r="H100" s="33">
        <v>7117710</v>
      </c>
      <c r="I100" s="33">
        <v>0</v>
      </c>
      <c r="J100" s="34">
        <v>1575000</v>
      </c>
    </row>
    <row r="101" spans="1:10" ht="15.75">
      <c r="A101" s="32">
        <v>5</v>
      </c>
      <c r="B101" s="26">
        <v>1</v>
      </c>
      <c r="C101" s="26" t="s">
        <v>92</v>
      </c>
      <c r="D101" s="28" t="s">
        <v>169</v>
      </c>
      <c r="E101" s="33">
        <v>0</v>
      </c>
      <c r="F101" s="33">
        <v>0</v>
      </c>
      <c r="G101" s="33">
        <v>0</v>
      </c>
      <c r="H101" s="33">
        <v>0</v>
      </c>
      <c r="I101" s="33">
        <v>0</v>
      </c>
      <c r="J101" s="34">
        <v>0</v>
      </c>
    </row>
    <row r="102" spans="1:10" ht="15.75">
      <c r="A102" s="32">
        <v>5</v>
      </c>
      <c r="B102" s="26">
        <v>2</v>
      </c>
      <c r="C102" s="26" t="s">
        <v>92</v>
      </c>
      <c r="D102" s="28" t="s">
        <v>170</v>
      </c>
      <c r="E102" s="33">
        <v>937572</v>
      </c>
      <c r="F102" s="33">
        <v>8692710</v>
      </c>
      <c r="G102" s="33">
        <v>937572</v>
      </c>
      <c r="H102" s="33">
        <v>7117710</v>
      </c>
      <c r="I102" s="33">
        <v>0</v>
      </c>
      <c r="J102" s="34">
        <v>1575000</v>
      </c>
    </row>
    <row r="103" spans="1:10" ht="15.75">
      <c r="A103" s="32">
        <v>9</v>
      </c>
      <c r="B103" s="26" t="s">
        <v>92</v>
      </c>
      <c r="C103" s="26" t="s">
        <v>92</v>
      </c>
      <c r="D103" s="28" t="s">
        <v>171</v>
      </c>
      <c r="E103" s="33">
        <v>285785</v>
      </c>
      <c r="F103" s="33">
        <v>7150986</v>
      </c>
      <c r="G103" s="33">
        <v>285785</v>
      </c>
      <c r="H103" s="33">
        <v>7150986</v>
      </c>
      <c r="I103" s="33">
        <v>0</v>
      </c>
      <c r="J103" s="34">
        <v>0</v>
      </c>
    </row>
    <row r="104" spans="1:10" ht="15.75">
      <c r="A104" s="32">
        <v>9</v>
      </c>
      <c r="B104" s="26">
        <v>1</v>
      </c>
      <c r="C104" s="26" t="s">
        <v>92</v>
      </c>
      <c r="D104" s="28" t="s">
        <v>172</v>
      </c>
      <c r="E104" s="33">
        <v>285785</v>
      </c>
      <c r="F104" s="33">
        <v>7150986</v>
      </c>
      <c r="G104" s="33">
        <v>285785</v>
      </c>
      <c r="H104" s="33">
        <v>7150986</v>
      </c>
      <c r="I104" s="33">
        <v>0</v>
      </c>
      <c r="J104" s="34">
        <v>0</v>
      </c>
    </row>
    <row r="105" spans="1:10" ht="15.75">
      <c r="A105" s="32">
        <v>9</v>
      </c>
      <c r="B105" s="26">
        <v>2</v>
      </c>
      <c r="C105" s="26" t="s">
        <v>92</v>
      </c>
      <c r="D105" s="28" t="s">
        <v>173</v>
      </c>
      <c r="E105" s="33">
        <v>0</v>
      </c>
      <c r="F105" s="33">
        <v>0</v>
      </c>
      <c r="G105" s="33">
        <v>0</v>
      </c>
      <c r="H105" s="33">
        <v>0</v>
      </c>
      <c r="I105" s="33">
        <v>0</v>
      </c>
      <c r="J105" s="34">
        <v>0</v>
      </c>
    </row>
    <row r="106" spans="1:10" ht="15.75">
      <c r="A106" s="32">
        <v>6</v>
      </c>
      <c r="B106" s="26" t="s">
        <v>92</v>
      </c>
      <c r="C106" s="26" t="s">
        <v>92</v>
      </c>
      <c r="D106" s="28" t="s">
        <v>174</v>
      </c>
      <c r="E106" s="33">
        <v>0</v>
      </c>
      <c r="F106" s="33">
        <v>0</v>
      </c>
      <c r="G106" s="33">
        <v>0</v>
      </c>
      <c r="H106" s="33">
        <v>0</v>
      </c>
      <c r="I106" s="33">
        <v>0</v>
      </c>
      <c r="J106" s="34">
        <v>0</v>
      </c>
    </row>
    <row r="107" spans="1:10" ht="15.75">
      <c r="A107" s="32">
        <v>6</v>
      </c>
      <c r="B107" s="26">
        <v>1</v>
      </c>
      <c r="C107" s="26" t="s">
        <v>92</v>
      </c>
      <c r="D107" s="28" t="s">
        <v>175</v>
      </c>
      <c r="E107" s="33">
        <v>0</v>
      </c>
      <c r="F107" s="33">
        <v>0</v>
      </c>
      <c r="G107" s="33">
        <v>0</v>
      </c>
      <c r="H107" s="33">
        <v>0</v>
      </c>
      <c r="I107" s="33">
        <v>0</v>
      </c>
      <c r="J107" s="34">
        <v>0</v>
      </c>
    </row>
    <row r="108" spans="1:10" ht="15.75">
      <c r="A108" s="32">
        <v>6</v>
      </c>
      <c r="B108" s="26">
        <v>2</v>
      </c>
      <c r="C108" s="26" t="s">
        <v>92</v>
      </c>
      <c r="D108" s="28" t="s">
        <v>176</v>
      </c>
      <c r="E108" s="33">
        <v>0</v>
      </c>
      <c r="F108" s="33">
        <v>0</v>
      </c>
      <c r="G108" s="33">
        <v>0</v>
      </c>
      <c r="H108" s="33">
        <v>0</v>
      </c>
      <c r="I108" s="33">
        <v>0</v>
      </c>
      <c r="J108" s="34">
        <v>0</v>
      </c>
    </row>
    <row r="109" spans="1:10" ht="15.75">
      <c r="A109" s="32">
        <v>7</v>
      </c>
      <c r="B109" s="26">
        <v>1</v>
      </c>
      <c r="C109" s="26" t="s">
        <v>92</v>
      </c>
      <c r="D109" s="28" t="s">
        <v>177</v>
      </c>
      <c r="E109" s="33">
        <v>0</v>
      </c>
      <c r="F109" s="33">
        <v>0</v>
      </c>
      <c r="G109" s="33">
        <v>0</v>
      </c>
      <c r="H109" s="33">
        <v>0</v>
      </c>
      <c r="I109" s="33">
        <v>0</v>
      </c>
      <c r="J109" s="34">
        <v>0</v>
      </c>
    </row>
    <row r="110" spans="1:10" ht="16.5" thickBot="1">
      <c r="A110" s="35">
        <v>8</v>
      </c>
      <c r="B110" s="36" t="s">
        <v>92</v>
      </c>
      <c r="C110" s="36" t="s">
        <v>92</v>
      </c>
      <c r="D110" s="37" t="s">
        <v>178</v>
      </c>
      <c r="E110" s="38">
        <v>0</v>
      </c>
      <c r="F110" s="38">
        <v>1221550</v>
      </c>
      <c r="G110" s="38">
        <v>0</v>
      </c>
      <c r="H110" s="38">
        <v>1221550</v>
      </c>
      <c r="I110" s="38">
        <v>0</v>
      </c>
      <c r="J110" s="39">
        <v>0</v>
      </c>
    </row>
    <row r="112" spans="1:10" ht="15.75">
      <c r="A112" s="88" t="s">
        <v>72</v>
      </c>
      <c r="B112" s="88"/>
      <c r="C112" s="88"/>
      <c r="I112" s="89" t="s">
        <v>73</v>
      </c>
      <c r="J112" s="90"/>
    </row>
    <row r="113" spans="1:10" ht="15.75">
      <c r="A113" s="91" t="s">
        <v>74</v>
      </c>
      <c r="B113" s="91"/>
      <c r="C113" s="91"/>
      <c r="D113" s="92" t="s">
        <v>75</v>
      </c>
      <c r="E113" s="92"/>
      <c r="F113" s="92"/>
      <c r="G113" s="92"/>
      <c r="H113" s="92"/>
      <c r="I113" s="93" t="s">
        <v>76</v>
      </c>
      <c r="J113" s="94"/>
    </row>
    <row r="114" spans="5:10" ht="19.5">
      <c r="E114" s="95" t="s">
        <v>77</v>
      </c>
      <c r="F114" s="96"/>
      <c r="G114" s="96"/>
      <c r="H114" s="96"/>
      <c r="I114" s="97" t="s">
        <v>179</v>
      </c>
      <c r="J114" s="97"/>
    </row>
    <row r="115" spans="5:10" ht="16.5" thickBot="1">
      <c r="E115" s="98" t="s">
        <v>217</v>
      </c>
      <c r="F115" s="98"/>
      <c r="G115" s="98"/>
      <c r="H115" s="98"/>
      <c r="I115" s="99" t="s">
        <v>80</v>
      </c>
      <c r="J115" s="99"/>
    </row>
    <row r="116" spans="1:10" ht="15.75">
      <c r="A116" s="100" t="s">
        <v>81</v>
      </c>
      <c r="B116" s="101"/>
      <c r="C116" s="101"/>
      <c r="D116" s="101"/>
      <c r="E116" s="101" t="s">
        <v>82</v>
      </c>
      <c r="F116" s="101"/>
      <c r="G116" s="101" t="s">
        <v>144</v>
      </c>
      <c r="H116" s="101"/>
      <c r="I116" s="101" t="s">
        <v>145</v>
      </c>
      <c r="J116" s="10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33">
        <v>41481281</v>
      </c>
      <c r="F118" s="33">
        <v>144467102</v>
      </c>
      <c r="G118" s="33">
        <v>41182430</v>
      </c>
      <c r="H118" s="33">
        <v>120208520</v>
      </c>
      <c r="I118" s="33">
        <v>298851</v>
      </c>
      <c r="J118" s="34">
        <v>24258582</v>
      </c>
    </row>
    <row r="119" spans="1:10" ht="15.75">
      <c r="A119" s="32">
        <v>1</v>
      </c>
      <c r="B119" s="26" t="s">
        <v>92</v>
      </c>
      <c r="C119" s="26" t="s">
        <v>92</v>
      </c>
      <c r="D119" s="28" t="s">
        <v>147</v>
      </c>
      <c r="E119" s="33">
        <v>1114630</v>
      </c>
      <c r="F119" s="33">
        <v>25475330</v>
      </c>
      <c r="G119" s="33">
        <v>989846</v>
      </c>
      <c r="H119" s="33">
        <v>6995304</v>
      </c>
      <c r="I119" s="33">
        <v>124784</v>
      </c>
      <c r="J119" s="34">
        <v>18480026</v>
      </c>
    </row>
    <row r="120" spans="1:10" ht="15.75">
      <c r="A120" s="32">
        <v>1</v>
      </c>
      <c r="B120" s="26">
        <v>1</v>
      </c>
      <c r="C120" s="26" t="s">
        <v>92</v>
      </c>
      <c r="D120" s="28" t="s">
        <v>181</v>
      </c>
      <c r="E120" s="33">
        <v>-22215</v>
      </c>
      <c r="F120" s="33">
        <v>1477785</v>
      </c>
      <c r="G120" s="33">
        <v>-22215</v>
      </c>
      <c r="H120" s="33">
        <v>1477785</v>
      </c>
      <c r="I120" s="33">
        <v>0</v>
      </c>
      <c r="J120" s="34">
        <v>0</v>
      </c>
    </row>
    <row r="121" spans="1:10" ht="15.75">
      <c r="A121" s="32">
        <v>1</v>
      </c>
      <c r="B121" s="26">
        <v>2</v>
      </c>
      <c r="C121" s="26" t="s">
        <v>92</v>
      </c>
      <c r="D121" s="28" t="s">
        <v>182</v>
      </c>
      <c r="E121" s="33">
        <v>232016</v>
      </c>
      <c r="F121" s="33">
        <v>1324547</v>
      </c>
      <c r="G121" s="33">
        <v>232016</v>
      </c>
      <c r="H121" s="33">
        <v>1324547</v>
      </c>
      <c r="I121" s="33">
        <v>0</v>
      </c>
      <c r="J121" s="34">
        <v>0</v>
      </c>
    </row>
    <row r="122" spans="1:10" ht="15.75">
      <c r="A122" s="32">
        <v>1</v>
      </c>
      <c r="B122" s="26">
        <v>3</v>
      </c>
      <c r="C122" s="26" t="s">
        <v>92</v>
      </c>
      <c r="D122" s="28" t="s">
        <v>183</v>
      </c>
      <c r="E122" s="33">
        <v>904829</v>
      </c>
      <c r="F122" s="33">
        <v>22672998</v>
      </c>
      <c r="G122" s="33">
        <v>780045</v>
      </c>
      <c r="H122" s="33">
        <v>4192972</v>
      </c>
      <c r="I122" s="33">
        <v>124784</v>
      </c>
      <c r="J122" s="34">
        <v>18480026</v>
      </c>
    </row>
    <row r="123" spans="1:10" ht="15.75">
      <c r="A123" s="32">
        <v>1</v>
      </c>
      <c r="B123" s="26">
        <v>4</v>
      </c>
      <c r="C123" s="26" t="s">
        <v>92</v>
      </c>
      <c r="D123" s="28" t="s">
        <v>184</v>
      </c>
      <c r="E123" s="33">
        <v>0</v>
      </c>
      <c r="F123" s="33">
        <v>0</v>
      </c>
      <c r="G123" s="33">
        <v>0</v>
      </c>
      <c r="H123" s="33">
        <v>0</v>
      </c>
      <c r="I123" s="33">
        <v>0</v>
      </c>
      <c r="J123" s="34">
        <v>0</v>
      </c>
    </row>
    <row r="124" spans="1:10" ht="15.75">
      <c r="A124" s="32">
        <v>2</v>
      </c>
      <c r="B124" s="26" t="s">
        <v>92</v>
      </c>
      <c r="C124" s="26" t="s">
        <v>92</v>
      </c>
      <c r="D124" s="28" t="s">
        <v>152</v>
      </c>
      <c r="E124" s="33">
        <v>0</v>
      </c>
      <c r="F124" s="33">
        <v>129142</v>
      </c>
      <c r="G124" s="33">
        <v>0</v>
      </c>
      <c r="H124" s="33">
        <v>129142</v>
      </c>
      <c r="I124" s="33">
        <v>0</v>
      </c>
      <c r="J124" s="34">
        <v>0</v>
      </c>
    </row>
    <row r="125" spans="1:10" ht="15.75">
      <c r="A125" s="32">
        <v>2</v>
      </c>
      <c r="B125" s="26">
        <v>1</v>
      </c>
      <c r="C125" s="26" t="s">
        <v>92</v>
      </c>
      <c r="D125" s="28" t="s">
        <v>185</v>
      </c>
      <c r="E125" s="33">
        <v>0</v>
      </c>
      <c r="F125" s="33">
        <v>35570</v>
      </c>
      <c r="G125" s="33">
        <v>0</v>
      </c>
      <c r="H125" s="33">
        <v>35570</v>
      </c>
      <c r="I125" s="33">
        <v>0</v>
      </c>
      <c r="J125" s="34">
        <v>0</v>
      </c>
    </row>
    <row r="126" spans="1:10" ht="15.75">
      <c r="A126" s="32">
        <v>2</v>
      </c>
      <c r="B126" s="26">
        <v>2</v>
      </c>
      <c r="C126" s="26" t="s">
        <v>92</v>
      </c>
      <c r="D126" s="28" t="s">
        <v>186</v>
      </c>
      <c r="E126" s="33">
        <v>0</v>
      </c>
      <c r="F126" s="33">
        <v>0</v>
      </c>
      <c r="G126" s="33">
        <v>0</v>
      </c>
      <c r="H126" s="33">
        <v>0</v>
      </c>
      <c r="I126" s="33">
        <v>0</v>
      </c>
      <c r="J126" s="34">
        <v>0</v>
      </c>
    </row>
    <row r="127" spans="1:10" ht="15.75">
      <c r="A127" s="32">
        <v>2</v>
      </c>
      <c r="B127" s="26">
        <v>3</v>
      </c>
      <c r="C127" s="26" t="s">
        <v>92</v>
      </c>
      <c r="D127" s="28" t="s">
        <v>187</v>
      </c>
      <c r="E127" s="33">
        <v>0</v>
      </c>
      <c r="F127" s="33">
        <v>93572</v>
      </c>
      <c r="G127" s="33">
        <v>0</v>
      </c>
      <c r="H127" s="33">
        <v>93572</v>
      </c>
      <c r="I127" s="33">
        <v>0</v>
      </c>
      <c r="J127" s="34">
        <v>0</v>
      </c>
    </row>
    <row r="128" spans="1:10" ht="15.75">
      <c r="A128" s="32">
        <v>3</v>
      </c>
      <c r="B128" s="26" t="s">
        <v>92</v>
      </c>
      <c r="C128" s="26" t="s">
        <v>92</v>
      </c>
      <c r="D128" s="28" t="s">
        <v>156</v>
      </c>
      <c r="E128" s="33">
        <v>39576055</v>
      </c>
      <c r="F128" s="33">
        <v>114884789</v>
      </c>
      <c r="G128" s="33">
        <v>39401988</v>
      </c>
      <c r="H128" s="33">
        <v>111432184</v>
      </c>
      <c r="I128" s="33">
        <v>174067</v>
      </c>
      <c r="J128" s="34">
        <v>3452605</v>
      </c>
    </row>
    <row r="129" spans="1:10" ht="15.75">
      <c r="A129" s="32">
        <v>3</v>
      </c>
      <c r="B129" s="26">
        <v>1</v>
      </c>
      <c r="C129" s="26" t="s">
        <v>92</v>
      </c>
      <c r="D129" s="28" t="s">
        <v>188</v>
      </c>
      <c r="E129" s="33">
        <v>0</v>
      </c>
      <c r="F129" s="33">
        <v>20000</v>
      </c>
      <c r="G129" s="33">
        <v>0</v>
      </c>
      <c r="H129" s="33">
        <v>20000</v>
      </c>
      <c r="I129" s="33">
        <v>0</v>
      </c>
      <c r="J129" s="34">
        <v>0</v>
      </c>
    </row>
    <row r="130" spans="1:10" ht="15.75">
      <c r="A130" s="32">
        <v>3</v>
      </c>
      <c r="B130" s="26">
        <v>2</v>
      </c>
      <c r="C130" s="26" t="s">
        <v>92</v>
      </c>
      <c r="D130" s="28" t="s">
        <v>189</v>
      </c>
      <c r="E130" s="33">
        <v>0</v>
      </c>
      <c r="F130" s="33">
        <v>0</v>
      </c>
      <c r="G130" s="33">
        <v>0</v>
      </c>
      <c r="H130" s="33">
        <v>0</v>
      </c>
      <c r="I130" s="33">
        <v>0</v>
      </c>
      <c r="J130" s="34">
        <v>0</v>
      </c>
    </row>
    <row r="131" spans="1:10" ht="15.75">
      <c r="A131" s="32">
        <v>3</v>
      </c>
      <c r="B131" s="26">
        <v>3</v>
      </c>
      <c r="C131" s="26" t="s">
        <v>92</v>
      </c>
      <c r="D131" s="28" t="s">
        <v>190</v>
      </c>
      <c r="E131" s="33">
        <v>34398902</v>
      </c>
      <c r="F131" s="33">
        <v>99414969</v>
      </c>
      <c r="G131" s="33">
        <v>34398902</v>
      </c>
      <c r="H131" s="33">
        <v>97874969</v>
      </c>
      <c r="I131" s="33">
        <v>0</v>
      </c>
      <c r="J131" s="34">
        <v>1540000</v>
      </c>
    </row>
    <row r="132" spans="1:10" ht="15.75">
      <c r="A132" s="32">
        <v>3</v>
      </c>
      <c r="B132" s="26">
        <v>4</v>
      </c>
      <c r="C132" s="26" t="s">
        <v>92</v>
      </c>
      <c r="D132" s="28" t="s">
        <v>160</v>
      </c>
      <c r="E132" s="33">
        <v>5177153</v>
      </c>
      <c r="F132" s="33">
        <v>15449820</v>
      </c>
      <c r="G132" s="33">
        <v>5003086</v>
      </c>
      <c r="H132" s="33">
        <v>13537215</v>
      </c>
      <c r="I132" s="33">
        <v>174067</v>
      </c>
      <c r="J132" s="34">
        <v>1912605</v>
      </c>
    </row>
    <row r="133" spans="1:10" ht="15.75">
      <c r="A133" s="32">
        <v>4</v>
      </c>
      <c r="B133" s="26" t="s">
        <v>92</v>
      </c>
      <c r="C133" s="26" t="s">
        <v>92</v>
      </c>
      <c r="D133" s="28" t="s">
        <v>161</v>
      </c>
      <c r="E133" s="33">
        <v>790596</v>
      </c>
      <c r="F133" s="33">
        <v>2445816</v>
      </c>
      <c r="G133" s="33">
        <v>790596</v>
      </c>
      <c r="H133" s="33">
        <v>790596</v>
      </c>
      <c r="I133" s="33">
        <v>0</v>
      </c>
      <c r="J133" s="34">
        <v>1655220</v>
      </c>
    </row>
    <row r="134" spans="1:10" ht="15.75">
      <c r="A134" s="32">
        <v>4</v>
      </c>
      <c r="B134" s="26">
        <v>1</v>
      </c>
      <c r="C134" s="26" t="s">
        <v>92</v>
      </c>
      <c r="D134" s="28" t="s">
        <v>162</v>
      </c>
      <c r="E134" s="33">
        <v>0</v>
      </c>
      <c r="F134" s="33">
        <v>0</v>
      </c>
      <c r="G134" s="33">
        <v>0</v>
      </c>
      <c r="H134" s="33">
        <v>0</v>
      </c>
      <c r="I134" s="33">
        <v>0</v>
      </c>
      <c r="J134" s="34">
        <v>0</v>
      </c>
    </row>
    <row r="135" spans="1:10" ht="15.75">
      <c r="A135" s="32">
        <v>4</v>
      </c>
      <c r="B135" s="26">
        <v>2</v>
      </c>
      <c r="C135" s="26" t="s">
        <v>92</v>
      </c>
      <c r="D135" s="28" t="s">
        <v>163</v>
      </c>
      <c r="E135" s="33">
        <v>0</v>
      </c>
      <c r="F135" s="33">
        <v>0</v>
      </c>
      <c r="G135" s="33">
        <v>0</v>
      </c>
      <c r="H135" s="33">
        <v>0</v>
      </c>
      <c r="I135" s="33">
        <v>0</v>
      </c>
      <c r="J135" s="34">
        <v>0</v>
      </c>
    </row>
    <row r="136" spans="1:10" ht="15.75">
      <c r="A136" s="32">
        <v>4</v>
      </c>
      <c r="B136" s="26">
        <v>3</v>
      </c>
      <c r="C136" s="26" t="s">
        <v>92</v>
      </c>
      <c r="D136" s="28" t="s">
        <v>164</v>
      </c>
      <c r="E136" s="33">
        <v>790596</v>
      </c>
      <c r="F136" s="33">
        <v>2445816</v>
      </c>
      <c r="G136" s="33">
        <v>790596</v>
      </c>
      <c r="H136" s="33">
        <v>790596</v>
      </c>
      <c r="I136" s="33">
        <v>0</v>
      </c>
      <c r="J136" s="34">
        <v>1655220</v>
      </c>
    </row>
    <row r="137" spans="1:10" ht="15.75">
      <c r="A137" s="32">
        <v>4</v>
      </c>
      <c r="B137" s="26">
        <v>4</v>
      </c>
      <c r="C137" s="26" t="s">
        <v>92</v>
      </c>
      <c r="D137" s="28" t="s">
        <v>165</v>
      </c>
      <c r="E137" s="33">
        <v>0</v>
      </c>
      <c r="F137" s="33">
        <v>0</v>
      </c>
      <c r="G137" s="33">
        <v>0</v>
      </c>
      <c r="H137" s="33">
        <v>0</v>
      </c>
      <c r="I137" s="33">
        <v>0</v>
      </c>
      <c r="J137" s="34">
        <v>0</v>
      </c>
    </row>
    <row r="138" spans="1:10" ht="15.75">
      <c r="A138" s="32">
        <v>4</v>
      </c>
      <c r="B138" s="26">
        <v>5</v>
      </c>
      <c r="C138" s="26" t="s">
        <v>92</v>
      </c>
      <c r="D138" s="28" t="s">
        <v>166</v>
      </c>
      <c r="E138" s="33">
        <v>0</v>
      </c>
      <c r="F138" s="33">
        <v>0</v>
      </c>
      <c r="G138" s="33">
        <v>0</v>
      </c>
      <c r="H138" s="33">
        <v>0</v>
      </c>
      <c r="I138" s="33">
        <v>0</v>
      </c>
      <c r="J138" s="34">
        <v>0</v>
      </c>
    </row>
    <row r="139" spans="1:10" ht="15.75">
      <c r="A139" s="32">
        <v>5</v>
      </c>
      <c r="B139" s="26" t="s">
        <v>92</v>
      </c>
      <c r="C139" s="26" t="s">
        <v>92</v>
      </c>
      <c r="D139" s="28" t="s">
        <v>168</v>
      </c>
      <c r="E139" s="33">
        <v>0</v>
      </c>
      <c r="F139" s="33">
        <v>535300</v>
      </c>
      <c r="G139" s="33">
        <v>0</v>
      </c>
      <c r="H139" s="33">
        <v>535300</v>
      </c>
      <c r="I139" s="33">
        <v>0</v>
      </c>
      <c r="J139" s="34">
        <v>0</v>
      </c>
    </row>
    <row r="140" spans="1:10" ht="15.75">
      <c r="A140" s="32">
        <v>5</v>
      </c>
      <c r="B140" s="26">
        <v>1</v>
      </c>
      <c r="C140" s="26" t="s">
        <v>92</v>
      </c>
      <c r="D140" s="28" t="s">
        <v>169</v>
      </c>
      <c r="E140" s="33">
        <v>0</v>
      </c>
      <c r="F140" s="33">
        <v>0</v>
      </c>
      <c r="G140" s="33">
        <v>0</v>
      </c>
      <c r="H140" s="33">
        <v>0</v>
      </c>
      <c r="I140" s="33">
        <v>0</v>
      </c>
      <c r="J140" s="34">
        <v>0</v>
      </c>
    </row>
    <row r="141" spans="1:10" ht="16.5" thickBot="1">
      <c r="A141" s="35">
        <v>5</v>
      </c>
      <c r="B141" s="36">
        <v>2</v>
      </c>
      <c r="C141" s="36" t="s">
        <v>92</v>
      </c>
      <c r="D141" s="37" t="s">
        <v>170</v>
      </c>
      <c r="E141" s="38">
        <v>0</v>
      </c>
      <c r="F141" s="38">
        <v>535300</v>
      </c>
      <c r="G141" s="38">
        <v>0</v>
      </c>
      <c r="H141" s="38">
        <v>535300</v>
      </c>
      <c r="I141" s="38">
        <v>0</v>
      </c>
      <c r="J141" s="39">
        <v>0</v>
      </c>
    </row>
    <row r="143" spans="1:10" ht="15.75">
      <c r="A143" s="88" t="s">
        <v>72</v>
      </c>
      <c r="B143" s="88"/>
      <c r="C143" s="88"/>
      <c r="I143" s="89" t="s">
        <v>73</v>
      </c>
      <c r="J143" s="90"/>
    </row>
    <row r="144" spans="1:10" ht="15.75">
      <c r="A144" s="91" t="s">
        <v>74</v>
      </c>
      <c r="B144" s="91"/>
      <c r="C144" s="91"/>
      <c r="D144" s="92" t="s">
        <v>75</v>
      </c>
      <c r="E144" s="92"/>
      <c r="F144" s="92"/>
      <c r="G144" s="92"/>
      <c r="H144" s="92"/>
      <c r="I144" s="93" t="s">
        <v>76</v>
      </c>
      <c r="J144" s="94"/>
    </row>
    <row r="145" spans="5:10" ht="19.5">
      <c r="E145" s="95" t="s">
        <v>77</v>
      </c>
      <c r="F145" s="96"/>
      <c r="G145" s="96"/>
      <c r="H145" s="96"/>
      <c r="I145" s="97" t="s">
        <v>191</v>
      </c>
      <c r="J145" s="97"/>
    </row>
    <row r="146" spans="5:10" ht="16.5" thickBot="1">
      <c r="E146" s="98" t="s">
        <v>217</v>
      </c>
      <c r="F146" s="98"/>
      <c r="G146" s="98"/>
      <c r="H146" s="98"/>
      <c r="I146" s="99" t="s">
        <v>80</v>
      </c>
      <c r="J146" s="99"/>
    </row>
    <row r="147" spans="1:10" ht="15.75">
      <c r="A147" s="100" t="s">
        <v>81</v>
      </c>
      <c r="B147" s="101"/>
      <c r="C147" s="101"/>
      <c r="D147" s="101"/>
      <c r="E147" s="101" t="s">
        <v>82</v>
      </c>
      <c r="F147" s="101"/>
      <c r="G147" s="101" t="s">
        <v>144</v>
      </c>
      <c r="H147" s="101"/>
      <c r="I147" s="101" t="s">
        <v>145</v>
      </c>
      <c r="J147" s="102"/>
    </row>
    <row r="148" spans="1:10" ht="15.75">
      <c r="A148" s="29" t="s">
        <v>85</v>
      </c>
      <c r="B148" s="30" t="s">
        <v>86</v>
      </c>
      <c r="C148" s="30" t="s">
        <v>87</v>
      </c>
      <c r="D148" s="30" t="s">
        <v>88</v>
      </c>
      <c r="E148" s="30" t="s">
        <v>89</v>
      </c>
      <c r="F148" s="30" t="s">
        <v>90</v>
      </c>
      <c r="G148" s="30" t="s">
        <v>89</v>
      </c>
      <c r="H148" s="30" t="s">
        <v>91</v>
      </c>
      <c r="I148" s="30" t="s">
        <v>89</v>
      </c>
      <c r="J148" s="31" t="s">
        <v>91</v>
      </c>
    </row>
    <row r="149" spans="1:10" ht="15.75">
      <c r="A149" s="32">
        <v>7</v>
      </c>
      <c r="B149" s="26" t="s">
        <v>92</v>
      </c>
      <c r="C149" s="26" t="s">
        <v>92</v>
      </c>
      <c r="D149" s="28" t="s">
        <v>192</v>
      </c>
      <c r="E149" s="33">
        <v>0</v>
      </c>
      <c r="F149" s="33">
        <v>996725</v>
      </c>
      <c r="G149" s="33">
        <v>0</v>
      </c>
      <c r="H149" s="33">
        <v>325994</v>
      </c>
      <c r="I149" s="33">
        <v>0</v>
      </c>
      <c r="J149" s="34">
        <v>670731</v>
      </c>
    </row>
    <row r="150" spans="1:10" ht="15.75">
      <c r="A150" s="32" t="s">
        <v>92</v>
      </c>
      <c r="B150" s="26" t="s">
        <v>92</v>
      </c>
      <c r="C150" s="26" t="s">
        <v>92</v>
      </c>
      <c r="D150" s="28" t="s">
        <v>193</v>
      </c>
      <c r="E150" s="33">
        <v>50017493</v>
      </c>
      <c r="F150" s="33">
        <v>239390842</v>
      </c>
      <c r="G150" s="33">
        <v>49718642</v>
      </c>
      <c r="H150" s="33">
        <v>211774200</v>
      </c>
      <c r="I150" s="33">
        <v>298851</v>
      </c>
      <c r="J150" s="34">
        <v>27616642</v>
      </c>
    </row>
    <row r="151" spans="1:10" ht="15.75">
      <c r="A151" s="32">
        <v>29</v>
      </c>
      <c r="B151" s="26">
        <v>2</v>
      </c>
      <c r="C151" s="26" t="s">
        <v>92</v>
      </c>
      <c r="D151" s="28" t="s">
        <v>194</v>
      </c>
      <c r="E151" s="33">
        <v>-894100</v>
      </c>
      <c r="F151" s="33">
        <v>0</v>
      </c>
      <c r="G151" s="33">
        <v>-894100</v>
      </c>
      <c r="H151" s="33">
        <v>0</v>
      </c>
      <c r="I151" s="33">
        <v>0</v>
      </c>
      <c r="J151" s="34">
        <v>0</v>
      </c>
    </row>
    <row r="152" spans="1:10" ht="15.75">
      <c r="A152" s="32">
        <v>29</v>
      </c>
      <c r="B152" s="26">
        <v>3</v>
      </c>
      <c r="C152" s="26" t="s">
        <v>92</v>
      </c>
      <c r="D152" s="28" t="s">
        <v>195</v>
      </c>
      <c r="E152" s="33">
        <v>281407</v>
      </c>
      <c r="F152" s="33">
        <v>281407</v>
      </c>
      <c r="G152" s="33">
        <v>281407</v>
      </c>
      <c r="H152" s="33">
        <v>281407</v>
      </c>
      <c r="I152" s="33">
        <v>0</v>
      </c>
      <c r="J152" s="34">
        <v>0</v>
      </c>
    </row>
    <row r="153" spans="1:10" ht="15.75">
      <c r="A153" s="32">
        <v>29</v>
      </c>
      <c r="B153" s="26">
        <v>5</v>
      </c>
      <c r="C153" s="26" t="s">
        <v>92</v>
      </c>
      <c r="D153" s="28" t="s">
        <v>196</v>
      </c>
      <c r="E153" s="33">
        <v>0</v>
      </c>
      <c r="F153" s="33">
        <v>4466</v>
      </c>
      <c r="G153" s="33">
        <v>0</v>
      </c>
      <c r="H153" s="33">
        <v>4466</v>
      </c>
      <c r="I153" s="33">
        <v>0</v>
      </c>
      <c r="J153" s="34">
        <v>0</v>
      </c>
    </row>
    <row r="154" spans="1:10" ht="15.75">
      <c r="A154" s="32">
        <v>29</v>
      </c>
      <c r="B154" s="26">
        <v>10</v>
      </c>
      <c r="C154" s="26" t="s">
        <v>92</v>
      </c>
      <c r="D154" s="28" t="s">
        <v>197</v>
      </c>
      <c r="E154" s="33">
        <v>0</v>
      </c>
      <c r="F154" s="33">
        <v>0</v>
      </c>
      <c r="G154" s="33">
        <v>0</v>
      </c>
      <c r="H154" s="33">
        <v>0</v>
      </c>
      <c r="I154" s="33">
        <v>0</v>
      </c>
      <c r="J154" s="34">
        <v>0</v>
      </c>
    </row>
    <row r="155" spans="1:10" ht="15.75">
      <c r="A155" s="32"/>
      <c r="B155" s="26"/>
      <c r="C155" s="26"/>
      <c r="D155" s="28" t="s">
        <v>198</v>
      </c>
      <c r="E155" s="33">
        <v>0</v>
      </c>
      <c r="F155" s="33">
        <v>0</v>
      </c>
      <c r="G155" s="33">
        <v>0</v>
      </c>
      <c r="H155" s="33">
        <v>0</v>
      </c>
      <c r="I155" s="33">
        <v>0</v>
      </c>
      <c r="J155" s="34">
        <v>0</v>
      </c>
    </row>
    <row r="156" spans="1:10" ht="15.75">
      <c r="A156" s="32"/>
      <c r="B156" s="26"/>
      <c r="C156" s="26"/>
      <c r="D156" s="28" t="s">
        <v>199</v>
      </c>
      <c r="E156" s="33">
        <v>0</v>
      </c>
      <c r="F156" s="33">
        <v>0</v>
      </c>
      <c r="G156" s="33">
        <v>0</v>
      </c>
      <c r="H156" s="33">
        <v>0</v>
      </c>
      <c r="I156" s="33">
        <v>0</v>
      </c>
      <c r="J156" s="34">
        <v>0</v>
      </c>
    </row>
    <row r="157" spans="1:10" ht="15.75">
      <c r="A157" s="32" t="s">
        <v>92</v>
      </c>
      <c r="B157" s="26" t="s">
        <v>92</v>
      </c>
      <c r="C157" s="26" t="s">
        <v>92</v>
      </c>
      <c r="D157" s="28" t="s">
        <v>200</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92</v>
      </c>
      <c r="B165" s="26" t="s">
        <v>92</v>
      </c>
      <c r="C165" s="26" t="s">
        <v>92</v>
      </c>
      <c r="D165" s="28" t="s">
        <v>201</v>
      </c>
      <c r="E165" s="33">
        <v>49404800</v>
      </c>
      <c r="F165" s="33">
        <v>239676715</v>
      </c>
      <c r="G165" s="33"/>
      <c r="H165" s="33"/>
      <c r="I165" s="33"/>
      <c r="J165" s="34"/>
    </row>
    <row r="166" spans="1:10" ht="15.75">
      <c r="A166" s="32" t="s">
        <v>92</v>
      </c>
      <c r="B166" s="26" t="s">
        <v>92</v>
      </c>
      <c r="C166" s="26" t="s">
        <v>92</v>
      </c>
      <c r="D166" s="28" t="s">
        <v>202</v>
      </c>
      <c r="E166" s="33">
        <v>174069187</v>
      </c>
      <c r="F166" s="33">
        <v>174069187</v>
      </c>
      <c r="G166" s="33"/>
      <c r="H166" s="33"/>
      <c r="I166" s="33"/>
      <c r="J166" s="34"/>
    </row>
    <row r="167" spans="1:10" ht="15.75">
      <c r="A167" s="32" t="s">
        <v>92</v>
      </c>
      <c r="B167" s="26" t="s">
        <v>92</v>
      </c>
      <c r="C167" s="26" t="s">
        <v>92</v>
      </c>
      <c r="D167" s="28" t="s">
        <v>203</v>
      </c>
      <c r="E167" s="33">
        <v>223473987</v>
      </c>
      <c r="F167" s="33">
        <v>413745902</v>
      </c>
      <c r="G167" s="33"/>
      <c r="H167" s="33"/>
      <c r="I167" s="33"/>
      <c r="J167" s="34"/>
    </row>
    <row r="168" spans="1:10" ht="15.75">
      <c r="A168" s="32" t="s">
        <v>92</v>
      </c>
      <c r="B168" s="26" t="s">
        <v>92</v>
      </c>
      <c r="C168" s="26" t="s">
        <v>92</v>
      </c>
      <c r="D168" s="28" t="s">
        <v>204</v>
      </c>
      <c r="E168" s="33">
        <v>137213</v>
      </c>
      <c r="F168" s="33">
        <v>0</v>
      </c>
      <c r="G168" s="33"/>
      <c r="H168" s="33"/>
      <c r="I168" s="33"/>
      <c r="J168" s="34"/>
    </row>
    <row r="169" spans="1:10" ht="15.75">
      <c r="A169" s="32" t="s">
        <v>92</v>
      </c>
      <c r="B169" s="26" t="s">
        <v>92</v>
      </c>
      <c r="C169" s="26" t="s">
        <v>92</v>
      </c>
      <c r="D169" s="28" t="s">
        <v>205</v>
      </c>
      <c r="E169" s="33">
        <v>174206400</v>
      </c>
      <c r="F169" s="33">
        <v>0</v>
      </c>
      <c r="G169" s="33"/>
      <c r="H169" s="33"/>
      <c r="I169" s="33"/>
      <c r="J169" s="34"/>
    </row>
    <row r="170" spans="1:10" ht="15.75">
      <c r="A170" s="32" t="s">
        <v>92</v>
      </c>
      <c r="B170" s="26" t="s">
        <v>92</v>
      </c>
      <c r="C170" s="26" t="s">
        <v>92</v>
      </c>
      <c r="D170" s="28" t="s">
        <v>140</v>
      </c>
      <c r="E170" s="33">
        <v>282183000</v>
      </c>
      <c r="F170" s="33">
        <v>0</v>
      </c>
      <c r="G170" s="33"/>
      <c r="H170" s="33"/>
      <c r="I170" s="33"/>
      <c r="J170" s="34"/>
    </row>
    <row r="171" spans="1:10" ht="15.75">
      <c r="A171" s="32" t="s">
        <v>92</v>
      </c>
      <c r="B171" s="26" t="s">
        <v>92</v>
      </c>
      <c r="C171" s="26" t="s">
        <v>92</v>
      </c>
      <c r="D171" s="28" t="s">
        <v>141</v>
      </c>
      <c r="E171" s="33">
        <v>7611000</v>
      </c>
      <c r="F171" s="33">
        <v>0</v>
      </c>
      <c r="G171" s="33"/>
      <c r="H171" s="33"/>
      <c r="I171" s="33"/>
      <c r="J171" s="34"/>
    </row>
    <row r="172" spans="1:10" ht="16.5" thickBot="1">
      <c r="A172" s="35" t="s">
        <v>92</v>
      </c>
      <c r="B172" s="36" t="s">
        <v>92</v>
      </c>
      <c r="C172" s="36" t="s">
        <v>92</v>
      </c>
      <c r="D172" s="37" t="s">
        <v>142</v>
      </c>
      <c r="E172" s="38">
        <v>280828994</v>
      </c>
      <c r="F172" s="38">
        <v>0</v>
      </c>
      <c r="G172" s="38"/>
      <c r="H172" s="38"/>
      <c r="I172" s="38"/>
      <c r="J172" s="39"/>
    </row>
    <row r="173" ht="15.75">
      <c r="A173" s="40" t="s">
        <v>206</v>
      </c>
    </row>
    <row r="174" ht="15.75">
      <c r="A174" s="40" t="s">
        <v>207</v>
      </c>
    </row>
    <row r="175" ht="15.75">
      <c r="A175" s="41" t="s">
        <v>208</v>
      </c>
    </row>
    <row r="176" ht="15.75">
      <c r="A176" s="41" t="s">
        <v>209</v>
      </c>
    </row>
    <row r="177" spans="1:9" ht="15.75">
      <c r="A177" s="41" t="s">
        <v>210</v>
      </c>
      <c r="I177" s="27" t="s">
        <v>211</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6:C66"/>
    <mergeCell ref="I66:J66"/>
    <mergeCell ref="A67:C67"/>
    <mergeCell ref="D67:H67"/>
    <mergeCell ref="I67:J67"/>
    <mergeCell ref="E68:H68"/>
    <mergeCell ref="I68:J68"/>
    <mergeCell ref="E69:H69"/>
    <mergeCell ref="I69:J69"/>
    <mergeCell ref="A70:D70"/>
    <mergeCell ref="E70:F70"/>
    <mergeCell ref="G70:H70"/>
    <mergeCell ref="I70:J70"/>
    <mergeCell ref="A94:C94"/>
    <mergeCell ref="I94:J94"/>
    <mergeCell ref="A95:C95"/>
    <mergeCell ref="D95:H95"/>
    <mergeCell ref="I95:J95"/>
    <mergeCell ref="E96:H96"/>
    <mergeCell ref="I96:J96"/>
    <mergeCell ref="E97:H97"/>
    <mergeCell ref="I97:J97"/>
    <mergeCell ref="A98:D98"/>
    <mergeCell ref="E98:F98"/>
    <mergeCell ref="G98:H98"/>
    <mergeCell ref="I98:J98"/>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DBA</cp:lastModifiedBy>
  <cp:lastPrinted>2019-05-13T08:12:44Z</cp:lastPrinted>
  <dcterms:modified xsi:type="dcterms:W3CDTF">2019-05-13T08:14:15Z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